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17895" windowHeight="13230"/>
  </bookViews>
  <sheets>
    <sheet name="Rekapitulace stavby" sheetId="1" r:id="rId1"/>
    <sheet name="1 - SO 01 - novostavba pa..." sheetId="2" r:id="rId2"/>
    <sheet name="2 - SO 01 - ÚT,VZT,EL,Mar" sheetId="3" r:id="rId3"/>
    <sheet name="3 - ZTI" sheetId="4" r:id="rId4"/>
    <sheet name="4 - Venkovní rozvody vody..." sheetId="5" r:id="rId5"/>
    <sheet name="5 - Vedlejší náklady" sheetId="6" r:id="rId6"/>
    <sheet name="Pokyny pro vyplnění" sheetId="7" r:id="rId7"/>
  </sheets>
  <definedNames>
    <definedName name="_xlnm._FilterDatabase" localSheetId="1" hidden="1">'1 - SO 01 - novostavba pa...'!$C$100:$K$100</definedName>
    <definedName name="_xlnm._FilterDatabase" localSheetId="2" hidden="1">'2 - SO 01 - ÚT,VZT,EL,Mar'!$C$81:$K$81</definedName>
    <definedName name="_xlnm._FilterDatabase" localSheetId="3" hidden="1">'3 - ZTI'!$C$84:$K$84</definedName>
    <definedName name="_xlnm._FilterDatabase" localSheetId="4" hidden="1">'4 - Venkovní rozvody vody...'!$C$83:$K$83</definedName>
    <definedName name="_xlnm._FilterDatabase" localSheetId="5" hidden="1">'5 - Vedlejší náklady'!$C$85:$K$85</definedName>
    <definedName name="_xlnm.Print_Titles" localSheetId="1">'1 - SO 01 - novostavba pa...'!$100:$100</definedName>
    <definedName name="_xlnm.Print_Titles" localSheetId="2">'2 - SO 01 - ÚT,VZT,EL,Mar'!$81:$81</definedName>
    <definedName name="_xlnm.Print_Titles" localSheetId="3">'3 - ZTI'!$84:$84</definedName>
    <definedName name="_xlnm.Print_Titles" localSheetId="4">'4 - Venkovní rozvody vody...'!$83:$83</definedName>
    <definedName name="_xlnm.Print_Titles" localSheetId="5">'5 - Vedlejší náklady'!$85:$85</definedName>
    <definedName name="_xlnm.Print_Titles" localSheetId="0">'Rekapitulace stavby'!$49:$49</definedName>
    <definedName name="_xlnm.Print_Area" localSheetId="1">'1 - SO 01 - novostavba pa...'!$C$4:$J$36,'1 - SO 01 - novostavba pa...'!$C$42:$J$82,'1 - SO 01 - novostavba pa...'!$C$88:$K$1221</definedName>
    <definedName name="_xlnm.Print_Area" localSheetId="2">'2 - SO 01 - ÚT,VZT,EL,Mar'!$C$4:$J$36,'2 - SO 01 - ÚT,VZT,EL,Mar'!$C$42:$J$63,'2 - SO 01 - ÚT,VZT,EL,Mar'!$C$69:$K$92</definedName>
    <definedName name="_xlnm.Print_Area" localSheetId="3">'3 - ZTI'!$C$4:$J$36,'3 - ZTI'!$C$42:$J$66,'3 - ZTI'!$C$72:$K$175</definedName>
    <definedName name="_xlnm.Print_Area" localSheetId="4">'4 - Venkovní rozvody vody...'!$C$4:$J$36,'4 - Venkovní rozvody vody...'!$C$42:$J$65,'4 - Venkovní rozvody vody...'!$C$71:$K$265</definedName>
    <definedName name="_xlnm.Print_Area" localSheetId="5">'5 - Vedlejší náklady'!$C$4:$J$36,'5 - Vedlejší náklady'!$C$42:$J$67,'5 - Vedlejší náklady'!$C$73:$K$106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</definedNames>
  <calcPr calcId="145621"/>
</workbook>
</file>

<file path=xl/calcChain.xml><?xml version="1.0" encoding="utf-8"?>
<calcChain xmlns="http://schemas.openxmlformats.org/spreadsheetml/2006/main">
  <c r="R103" i="6" l="1"/>
  <c r="BK101" i="6"/>
  <c r="J101" i="6" s="1"/>
  <c r="J64" i="6" s="1"/>
  <c r="R95" i="6"/>
  <c r="BK93" i="6"/>
  <c r="J93" i="6" s="1"/>
  <c r="J60" i="6" s="1"/>
  <c r="AY56" i="1"/>
  <c r="AX56" i="1"/>
  <c r="BI106" i="6"/>
  <c r="BH106" i="6"/>
  <c r="BG106" i="6"/>
  <c r="BF106" i="6"/>
  <c r="T106" i="6"/>
  <c r="T105" i="6" s="1"/>
  <c r="R106" i="6"/>
  <c r="R105" i="6" s="1"/>
  <c r="P106" i="6"/>
  <c r="P105" i="6" s="1"/>
  <c r="BK106" i="6"/>
  <c r="BK105" i="6" s="1"/>
  <c r="J105" i="6" s="1"/>
  <c r="J66" i="6" s="1"/>
  <c r="J106" i="6"/>
  <c r="BE106" i="6" s="1"/>
  <c r="BI104" i="6"/>
  <c r="BH104" i="6"/>
  <c r="BG104" i="6"/>
  <c r="BF104" i="6"/>
  <c r="BE104" i="6"/>
  <c r="T104" i="6"/>
  <c r="T103" i="6" s="1"/>
  <c r="R104" i="6"/>
  <c r="P104" i="6"/>
  <c r="P103" i="6" s="1"/>
  <c r="BK104" i="6"/>
  <c r="BK103" i="6" s="1"/>
  <c r="J103" i="6" s="1"/>
  <c r="J65" i="6" s="1"/>
  <c r="J104" i="6"/>
  <c r="BI102" i="6"/>
  <c r="BH102" i="6"/>
  <c r="BG102" i="6"/>
  <c r="BF102" i="6"/>
  <c r="T102" i="6"/>
  <c r="T101" i="6" s="1"/>
  <c r="R102" i="6"/>
  <c r="R101" i="6" s="1"/>
  <c r="P102" i="6"/>
  <c r="P101" i="6" s="1"/>
  <c r="BK102" i="6"/>
  <c r="J102" i="6"/>
  <c r="BE102" i="6" s="1"/>
  <c r="BI100" i="6"/>
  <c r="BH100" i="6"/>
  <c r="BG100" i="6"/>
  <c r="BF100" i="6"/>
  <c r="BE100" i="6"/>
  <c r="T100" i="6"/>
  <c r="T99" i="6" s="1"/>
  <c r="R100" i="6"/>
  <c r="R99" i="6" s="1"/>
  <c r="P100" i="6"/>
  <c r="P99" i="6" s="1"/>
  <c r="BK100" i="6"/>
  <c r="BK99" i="6" s="1"/>
  <c r="J99" i="6" s="1"/>
  <c r="J63" i="6" s="1"/>
  <c r="J100" i="6"/>
  <c r="BI98" i="6"/>
  <c r="BH98" i="6"/>
  <c r="BG98" i="6"/>
  <c r="BF98" i="6"/>
  <c r="T98" i="6"/>
  <c r="T97" i="6" s="1"/>
  <c r="R98" i="6"/>
  <c r="R97" i="6" s="1"/>
  <c r="P98" i="6"/>
  <c r="P97" i="6" s="1"/>
  <c r="BK98" i="6"/>
  <c r="BK97" i="6" s="1"/>
  <c r="J97" i="6" s="1"/>
  <c r="J62" i="6" s="1"/>
  <c r="J98" i="6"/>
  <c r="BE98" i="6" s="1"/>
  <c r="BI96" i="6"/>
  <c r="BH96" i="6"/>
  <c r="BG96" i="6"/>
  <c r="BF96" i="6"/>
  <c r="BE96" i="6"/>
  <c r="T96" i="6"/>
  <c r="T95" i="6" s="1"/>
  <c r="R96" i="6"/>
  <c r="P96" i="6"/>
  <c r="P95" i="6" s="1"/>
  <c r="BK96" i="6"/>
  <c r="BK95" i="6" s="1"/>
  <c r="J95" i="6" s="1"/>
  <c r="J61" i="6" s="1"/>
  <c r="J96" i="6"/>
  <c r="BI94" i="6"/>
  <c r="BH94" i="6"/>
  <c r="BG94" i="6"/>
  <c r="BF94" i="6"/>
  <c r="T94" i="6"/>
  <c r="T93" i="6" s="1"/>
  <c r="R94" i="6"/>
  <c r="R93" i="6" s="1"/>
  <c r="P94" i="6"/>
  <c r="P93" i="6" s="1"/>
  <c r="BK94" i="6"/>
  <c r="J94" i="6"/>
  <c r="BE94" i="6" s="1"/>
  <c r="BI92" i="6"/>
  <c r="BH92" i="6"/>
  <c r="BG92" i="6"/>
  <c r="F32" i="6" s="1"/>
  <c r="BB56" i="1" s="1"/>
  <c r="BF92" i="6"/>
  <c r="BE92" i="6"/>
  <c r="T92" i="6"/>
  <c r="T91" i="6" s="1"/>
  <c r="R92" i="6"/>
  <c r="R91" i="6" s="1"/>
  <c r="P92" i="6"/>
  <c r="P91" i="6" s="1"/>
  <c r="BK92" i="6"/>
  <c r="BK91" i="6" s="1"/>
  <c r="J91" i="6" s="1"/>
  <c r="J59" i="6" s="1"/>
  <c r="J92" i="6"/>
  <c r="BI90" i="6"/>
  <c r="BH90" i="6"/>
  <c r="BG90" i="6"/>
  <c r="BF90" i="6"/>
  <c r="T90" i="6"/>
  <c r="R90" i="6"/>
  <c r="P90" i="6"/>
  <c r="P88" i="6" s="1"/>
  <c r="BK90" i="6"/>
  <c r="J90" i="6"/>
  <c r="BE90" i="6" s="1"/>
  <c r="BI89" i="6"/>
  <c r="F34" i="6" s="1"/>
  <c r="BD56" i="1" s="1"/>
  <c r="BH89" i="6"/>
  <c r="F33" i="6" s="1"/>
  <c r="BC56" i="1" s="1"/>
  <c r="BG89" i="6"/>
  <c r="BF89" i="6"/>
  <c r="F31" i="6" s="1"/>
  <c r="BA56" i="1" s="1"/>
  <c r="T89" i="6"/>
  <c r="T88" i="6" s="1"/>
  <c r="R89" i="6"/>
  <c r="R88" i="6" s="1"/>
  <c r="P89" i="6"/>
  <c r="BK89" i="6"/>
  <c r="BK88" i="6" s="1"/>
  <c r="J89" i="6"/>
  <c r="BE89" i="6" s="1"/>
  <c r="J82" i="6"/>
  <c r="F82" i="6"/>
  <c r="F80" i="6"/>
  <c r="E78" i="6"/>
  <c r="F52" i="6"/>
  <c r="J51" i="6"/>
  <c r="F51" i="6"/>
  <c r="F49" i="6"/>
  <c r="E47" i="6"/>
  <c r="E45" i="6"/>
  <c r="J18" i="6"/>
  <c r="E18" i="6"/>
  <c r="F83" i="6" s="1"/>
  <c r="J17" i="6"/>
  <c r="J12" i="6"/>
  <c r="J80" i="6" s="1"/>
  <c r="E7" i="6"/>
  <c r="E76" i="6" s="1"/>
  <c r="R263" i="5"/>
  <c r="BK260" i="5"/>
  <c r="J260" i="5" s="1"/>
  <c r="J63" i="5" s="1"/>
  <c r="AY55" i="1"/>
  <c r="AX55" i="1"/>
  <c r="BI264" i="5"/>
  <c r="BH264" i="5"/>
  <c r="BG264" i="5"/>
  <c r="BF264" i="5"/>
  <c r="BE264" i="5"/>
  <c r="T264" i="5"/>
  <c r="T263" i="5" s="1"/>
  <c r="R264" i="5"/>
  <c r="P264" i="5"/>
  <c r="P263" i="5" s="1"/>
  <c r="BK264" i="5"/>
  <c r="BK263" i="5" s="1"/>
  <c r="J263" i="5" s="1"/>
  <c r="J64" i="5" s="1"/>
  <c r="J264" i="5"/>
  <c r="BI262" i="5"/>
  <c r="BH262" i="5"/>
  <c r="BG262" i="5"/>
  <c r="BF262" i="5"/>
  <c r="T262" i="5"/>
  <c r="T260" i="5" s="1"/>
  <c r="R262" i="5"/>
  <c r="P262" i="5"/>
  <c r="BK262" i="5"/>
  <c r="J262" i="5"/>
  <c r="BE262" i="5" s="1"/>
  <c r="BI261" i="5"/>
  <c r="BH261" i="5"/>
  <c r="BG261" i="5"/>
  <c r="BF261" i="5"/>
  <c r="T261" i="5"/>
  <c r="R261" i="5"/>
  <c r="R260" i="5" s="1"/>
  <c r="P261" i="5"/>
  <c r="P260" i="5" s="1"/>
  <c r="BK261" i="5"/>
  <c r="J261" i="5"/>
  <c r="BE261" i="5" s="1"/>
  <c r="BI259" i="5"/>
  <c r="BH259" i="5"/>
  <c r="BG259" i="5"/>
  <c r="BF259" i="5"/>
  <c r="BE259" i="5"/>
  <c r="T259" i="5"/>
  <c r="R259" i="5"/>
  <c r="P259" i="5"/>
  <c r="BK259" i="5"/>
  <c r="J259" i="5"/>
  <c r="BI257" i="5"/>
  <c r="BH257" i="5"/>
  <c r="BG257" i="5"/>
  <c r="BF257" i="5"/>
  <c r="BE257" i="5"/>
  <c r="T257" i="5"/>
  <c r="R257" i="5"/>
  <c r="P257" i="5"/>
  <c r="BK257" i="5"/>
  <c r="J257" i="5"/>
  <c r="BI256" i="5"/>
  <c r="BH256" i="5"/>
  <c r="BG256" i="5"/>
  <c r="BF256" i="5"/>
  <c r="BE256" i="5"/>
  <c r="T256" i="5"/>
  <c r="T255" i="5" s="1"/>
  <c r="R256" i="5"/>
  <c r="R255" i="5" s="1"/>
  <c r="P256" i="5"/>
  <c r="P255" i="5" s="1"/>
  <c r="BK256" i="5"/>
  <c r="BK255" i="5" s="1"/>
  <c r="J255" i="5" s="1"/>
  <c r="J62" i="5" s="1"/>
  <c r="J256" i="5"/>
  <c r="BI253" i="5"/>
  <c r="BH253" i="5"/>
  <c r="BG253" i="5"/>
  <c r="BF253" i="5"/>
  <c r="T253" i="5"/>
  <c r="R253" i="5"/>
  <c r="P253" i="5"/>
  <c r="BK253" i="5"/>
  <c r="J253" i="5"/>
  <c r="BE253" i="5" s="1"/>
  <c r="BI251" i="5"/>
  <c r="BH251" i="5"/>
  <c r="BG251" i="5"/>
  <c r="BF251" i="5"/>
  <c r="T251" i="5"/>
  <c r="T250" i="5" s="1"/>
  <c r="R251" i="5"/>
  <c r="R250" i="5" s="1"/>
  <c r="P251" i="5"/>
  <c r="P250" i="5" s="1"/>
  <c r="BK251" i="5"/>
  <c r="BK250" i="5" s="1"/>
  <c r="J250" i="5" s="1"/>
  <c r="J61" i="5" s="1"/>
  <c r="J251" i="5"/>
  <c r="BE251" i="5" s="1"/>
  <c r="BI244" i="5"/>
  <c r="BH244" i="5"/>
  <c r="BG244" i="5"/>
  <c r="BF244" i="5"/>
  <c r="BE244" i="5"/>
  <c r="T244" i="5"/>
  <c r="R244" i="5"/>
  <c r="P244" i="5"/>
  <c r="BK244" i="5"/>
  <c r="J244" i="5"/>
  <c r="BI240" i="5"/>
  <c r="BH240" i="5"/>
  <c r="BG240" i="5"/>
  <c r="BF240" i="5"/>
  <c r="BE240" i="5"/>
  <c r="T240" i="5"/>
  <c r="R240" i="5"/>
  <c r="P240" i="5"/>
  <c r="BK240" i="5"/>
  <c r="J240" i="5"/>
  <c r="BI236" i="5"/>
  <c r="BH236" i="5"/>
  <c r="BG236" i="5"/>
  <c r="BF236" i="5"/>
  <c r="BE236" i="5"/>
  <c r="T236" i="5"/>
  <c r="R236" i="5"/>
  <c r="P236" i="5"/>
  <c r="BK236" i="5"/>
  <c r="J236" i="5"/>
  <c r="BI235" i="5"/>
  <c r="BH235" i="5"/>
  <c r="BG235" i="5"/>
  <c r="BF235" i="5"/>
  <c r="BE235" i="5"/>
  <c r="T235" i="5"/>
  <c r="R235" i="5"/>
  <c r="P235" i="5"/>
  <c r="BK235" i="5"/>
  <c r="J235" i="5"/>
  <c r="BI234" i="5"/>
  <c r="BH234" i="5"/>
  <c r="BG234" i="5"/>
  <c r="BF234" i="5"/>
  <c r="BE234" i="5"/>
  <c r="T234" i="5"/>
  <c r="R234" i="5"/>
  <c r="P234" i="5"/>
  <c r="BK234" i="5"/>
  <c r="J234" i="5"/>
  <c r="BI232" i="5"/>
  <c r="BH232" i="5"/>
  <c r="BG232" i="5"/>
  <c r="BF232" i="5"/>
  <c r="BE232" i="5"/>
  <c r="T232" i="5"/>
  <c r="R232" i="5"/>
  <c r="P232" i="5"/>
  <c r="BK232" i="5"/>
  <c r="J232" i="5"/>
  <c r="BI231" i="5"/>
  <c r="BH231" i="5"/>
  <c r="BG231" i="5"/>
  <c r="BF231" i="5"/>
  <c r="BE231" i="5"/>
  <c r="T231" i="5"/>
  <c r="R231" i="5"/>
  <c r="P231" i="5"/>
  <c r="BK231" i="5"/>
  <c r="J231" i="5"/>
  <c r="BI230" i="5"/>
  <c r="BH230" i="5"/>
  <c r="BG230" i="5"/>
  <c r="BF230" i="5"/>
  <c r="BE230" i="5"/>
  <c r="T230" i="5"/>
  <c r="R230" i="5"/>
  <c r="P230" i="5"/>
  <c r="BK230" i="5"/>
  <c r="J230" i="5"/>
  <c r="BI229" i="5"/>
  <c r="BH229" i="5"/>
  <c r="BG229" i="5"/>
  <c r="BF229" i="5"/>
  <c r="BE229" i="5"/>
  <c r="T229" i="5"/>
  <c r="R229" i="5"/>
  <c r="P229" i="5"/>
  <c r="BK229" i="5"/>
  <c r="J229" i="5"/>
  <c r="BI228" i="5"/>
  <c r="BH228" i="5"/>
  <c r="BG228" i="5"/>
  <c r="BF228" i="5"/>
  <c r="BE228" i="5"/>
  <c r="T228" i="5"/>
  <c r="R228" i="5"/>
  <c r="P228" i="5"/>
  <c r="BK228" i="5"/>
  <c r="J228" i="5"/>
  <c r="BI227" i="5"/>
  <c r="BH227" i="5"/>
  <c r="BG227" i="5"/>
  <c r="BF227" i="5"/>
  <c r="BE227" i="5"/>
  <c r="T227" i="5"/>
  <c r="R227" i="5"/>
  <c r="P227" i="5"/>
  <c r="BK227" i="5"/>
  <c r="J227" i="5"/>
  <c r="BI225" i="5"/>
  <c r="BH225" i="5"/>
  <c r="BG225" i="5"/>
  <c r="BF225" i="5"/>
  <c r="BE225" i="5"/>
  <c r="T225" i="5"/>
  <c r="R225" i="5"/>
  <c r="P225" i="5"/>
  <c r="BK225" i="5"/>
  <c r="J225" i="5"/>
  <c r="BI224" i="5"/>
  <c r="BH224" i="5"/>
  <c r="BG224" i="5"/>
  <c r="BF224" i="5"/>
  <c r="BE224" i="5"/>
  <c r="T224" i="5"/>
  <c r="R224" i="5"/>
  <c r="P224" i="5"/>
  <c r="BK224" i="5"/>
  <c r="J224" i="5"/>
  <c r="BI222" i="5"/>
  <c r="BH222" i="5"/>
  <c r="BG222" i="5"/>
  <c r="BF222" i="5"/>
  <c r="BE222" i="5"/>
  <c r="T222" i="5"/>
  <c r="R222" i="5"/>
  <c r="P222" i="5"/>
  <c r="BK222" i="5"/>
  <c r="J222" i="5"/>
  <c r="BI221" i="5"/>
  <c r="BH221" i="5"/>
  <c r="BG221" i="5"/>
  <c r="BF221" i="5"/>
  <c r="BE221" i="5"/>
  <c r="T221" i="5"/>
  <c r="R221" i="5"/>
  <c r="P221" i="5"/>
  <c r="BK221" i="5"/>
  <c r="J221" i="5"/>
  <c r="BI220" i="5"/>
  <c r="BH220" i="5"/>
  <c r="BG220" i="5"/>
  <c r="BF220" i="5"/>
  <c r="BE220" i="5"/>
  <c r="T220" i="5"/>
  <c r="R220" i="5"/>
  <c r="P220" i="5"/>
  <c r="BK220" i="5"/>
  <c r="J220" i="5"/>
  <c r="BI219" i="5"/>
  <c r="BH219" i="5"/>
  <c r="BG219" i="5"/>
  <c r="BF219" i="5"/>
  <c r="BE219" i="5"/>
  <c r="T219" i="5"/>
  <c r="R219" i="5"/>
  <c r="P219" i="5"/>
  <c r="BK219" i="5"/>
  <c r="J219" i="5"/>
  <c r="BI218" i="5"/>
  <c r="BH218" i="5"/>
  <c r="BG218" i="5"/>
  <c r="BF218" i="5"/>
  <c r="BE218" i="5"/>
  <c r="T218" i="5"/>
  <c r="R218" i="5"/>
  <c r="P218" i="5"/>
  <c r="BK218" i="5"/>
  <c r="J218" i="5"/>
  <c r="BI217" i="5"/>
  <c r="BH217" i="5"/>
  <c r="BG217" i="5"/>
  <c r="BF217" i="5"/>
  <c r="BE217" i="5"/>
  <c r="T217" i="5"/>
  <c r="R217" i="5"/>
  <c r="P217" i="5"/>
  <c r="BK217" i="5"/>
  <c r="J217" i="5"/>
  <c r="BI216" i="5"/>
  <c r="BH216" i="5"/>
  <c r="BG216" i="5"/>
  <c r="BF216" i="5"/>
  <c r="BE216" i="5"/>
  <c r="T216" i="5"/>
  <c r="R216" i="5"/>
  <c r="P216" i="5"/>
  <c r="BK216" i="5"/>
  <c r="J216" i="5"/>
  <c r="BI215" i="5"/>
  <c r="BH215" i="5"/>
  <c r="BG215" i="5"/>
  <c r="BF215" i="5"/>
  <c r="BE215" i="5"/>
  <c r="T215" i="5"/>
  <c r="R215" i="5"/>
  <c r="P215" i="5"/>
  <c r="BK215" i="5"/>
  <c r="J215" i="5"/>
  <c r="BI213" i="5"/>
  <c r="BH213" i="5"/>
  <c r="BG213" i="5"/>
  <c r="BF213" i="5"/>
  <c r="BE213" i="5"/>
  <c r="T213" i="5"/>
  <c r="R213" i="5"/>
  <c r="P213" i="5"/>
  <c r="BK213" i="5"/>
  <c r="J213" i="5"/>
  <c r="BI211" i="5"/>
  <c r="BH211" i="5"/>
  <c r="BG211" i="5"/>
  <c r="BF211" i="5"/>
  <c r="BE211" i="5"/>
  <c r="T211" i="5"/>
  <c r="R211" i="5"/>
  <c r="P211" i="5"/>
  <c r="BK211" i="5"/>
  <c r="J211" i="5"/>
  <c r="BI210" i="5"/>
  <c r="BH210" i="5"/>
  <c r="BG210" i="5"/>
  <c r="BF210" i="5"/>
  <c r="BE210" i="5"/>
  <c r="T210" i="5"/>
  <c r="R210" i="5"/>
  <c r="P210" i="5"/>
  <c r="BK210" i="5"/>
  <c r="J210" i="5"/>
  <c r="BI209" i="5"/>
  <c r="BH209" i="5"/>
  <c r="BG209" i="5"/>
  <c r="BF209" i="5"/>
  <c r="BE209" i="5"/>
  <c r="T209" i="5"/>
  <c r="R209" i="5"/>
  <c r="P209" i="5"/>
  <c r="BK209" i="5"/>
  <c r="J209" i="5"/>
  <c r="BI207" i="5"/>
  <c r="BH207" i="5"/>
  <c r="BG207" i="5"/>
  <c r="BF207" i="5"/>
  <c r="BE207" i="5"/>
  <c r="T207" i="5"/>
  <c r="R207" i="5"/>
  <c r="P207" i="5"/>
  <c r="BK207" i="5"/>
  <c r="J207" i="5"/>
  <c r="BI205" i="5"/>
  <c r="BH205" i="5"/>
  <c r="BG205" i="5"/>
  <c r="BF205" i="5"/>
  <c r="BE205" i="5"/>
  <c r="T205" i="5"/>
  <c r="R205" i="5"/>
  <c r="P205" i="5"/>
  <c r="BK205" i="5"/>
  <c r="J205" i="5"/>
  <c r="BI203" i="5"/>
  <c r="BH203" i="5"/>
  <c r="BG203" i="5"/>
  <c r="BF203" i="5"/>
  <c r="BE203" i="5"/>
  <c r="T203" i="5"/>
  <c r="R203" i="5"/>
  <c r="P203" i="5"/>
  <c r="BK203" i="5"/>
  <c r="J203" i="5"/>
  <c r="BI199" i="5"/>
  <c r="BH199" i="5"/>
  <c r="BG199" i="5"/>
  <c r="BF199" i="5"/>
  <c r="BE199" i="5"/>
  <c r="T199" i="5"/>
  <c r="R199" i="5"/>
  <c r="P199" i="5"/>
  <c r="BK199" i="5"/>
  <c r="J199" i="5"/>
  <c r="BI197" i="5"/>
  <c r="BH197" i="5"/>
  <c r="BG197" i="5"/>
  <c r="BF197" i="5"/>
  <c r="BE197" i="5"/>
  <c r="T197" i="5"/>
  <c r="R197" i="5"/>
  <c r="P197" i="5"/>
  <c r="BK197" i="5"/>
  <c r="J197" i="5"/>
  <c r="BI196" i="5"/>
  <c r="BH196" i="5"/>
  <c r="BG196" i="5"/>
  <c r="BF196" i="5"/>
  <c r="BE196" i="5"/>
  <c r="T196" i="5"/>
  <c r="R196" i="5"/>
  <c r="P196" i="5"/>
  <c r="BK196" i="5"/>
  <c r="J196" i="5"/>
  <c r="BI194" i="5"/>
  <c r="BH194" i="5"/>
  <c r="BG194" i="5"/>
  <c r="BF194" i="5"/>
  <c r="BE194" i="5"/>
  <c r="T194" i="5"/>
  <c r="R194" i="5"/>
  <c r="P194" i="5"/>
  <c r="BK194" i="5"/>
  <c r="J194" i="5"/>
  <c r="BI193" i="5"/>
  <c r="BH193" i="5"/>
  <c r="BG193" i="5"/>
  <c r="BF193" i="5"/>
  <c r="BE193" i="5"/>
  <c r="T193" i="5"/>
  <c r="R193" i="5"/>
  <c r="P193" i="5"/>
  <c r="BK193" i="5"/>
  <c r="J193" i="5"/>
  <c r="BI191" i="5"/>
  <c r="BH191" i="5"/>
  <c r="BG191" i="5"/>
  <c r="BF191" i="5"/>
  <c r="BE191" i="5"/>
  <c r="T191" i="5"/>
  <c r="R191" i="5"/>
  <c r="P191" i="5"/>
  <c r="BK191" i="5"/>
  <c r="J191" i="5"/>
  <c r="BI189" i="5"/>
  <c r="BH189" i="5"/>
  <c r="BG189" i="5"/>
  <c r="BF189" i="5"/>
  <c r="BE189" i="5"/>
  <c r="T189" i="5"/>
  <c r="R189" i="5"/>
  <c r="P189" i="5"/>
  <c r="BK189" i="5"/>
  <c r="J189" i="5"/>
  <c r="BI188" i="5"/>
  <c r="BH188" i="5"/>
  <c r="BG188" i="5"/>
  <c r="BF188" i="5"/>
  <c r="BE188" i="5"/>
  <c r="T188" i="5"/>
  <c r="R188" i="5"/>
  <c r="P188" i="5"/>
  <c r="BK188" i="5"/>
  <c r="J188" i="5"/>
  <c r="BI187" i="5"/>
  <c r="BH187" i="5"/>
  <c r="BG187" i="5"/>
  <c r="BF187" i="5"/>
  <c r="BE187" i="5"/>
  <c r="T187" i="5"/>
  <c r="R187" i="5"/>
  <c r="P187" i="5"/>
  <c r="BK187" i="5"/>
  <c r="J187" i="5"/>
  <c r="BI185" i="5"/>
  <c r="BH185" i="5"/>
  <c r="BG185" i="5"/>
  <c r="BF185" i="5"/>
  <c r="BE185" i="5"/>
  <c r="T185" i="5"/>
  <c r="R185" i="5"/>
  <c r="P185" i="5"/>
  <c r="BK185" i="5"/>
  <c r="J185" i="5"/>
  <c r="BI183" i="5"/>
  <c r="BH183" i="5"/>
  <c r="BG183" i="5"/>
  <c r="BF183" i="5"/>
  <c r="BE183" i="5"/>
  <c r="T183" i="5"/>
  <c r="R183" i="5"/>
  <c r="P183" i="5"/>
  <c r="BK183" i="5"/>
  <c r="J183" i="5"/>
  <c r="BI182" i="5"/>
  <c r="BH182" i="5"/>
  <c r="BG182" i="5"/>
  <c r="BF182" i="5"/>
  <c r="BE182" i="5"/>
  <c r="T182" i="5"/>
  <c r="R182" i="5"/>
  <c r="P182" i="5"/>
  <c r="BK182" i="5"/>
  <c r="J182" i="5"/>
  <c r="BI180" i="5"/>
  <c r="BH180" i="5"/>
  <c r="BG180" i="5"/>
  <c r="BF180" i="5"/>
  <c r="BE180" i="5"/>
  <c r="T180" i="5"/>
  <c r="R180" i="5"/>
  <c r="P180" i="5"/>
  <c r="BK180" i="5"/>
  <c r="J180" i="5"/>
  <c r="BI178" i="5"/>
  <c r="BH178" i="5"/>
  <c r="BG178" i="5"/>
  <c r="BF178" i="5"/>
  <c r="BE178" i="5"/>
  <c r="T178" i="5"/>
  <c r="R178" i="5"/>
  <c r="P178" i="5"/>
  <c r="BK178" i="5"/>
  <c r="J178" i="5"/>
  <c r="BI176" i="5"/>
  <c r="BH176" i="5"/>
  <c r="BG176" i="5"/>
  <c r="BF176" i="5"/>
  <c r="BE176" i="5"/>
  <c r="T176" i="5"/>
  <c r="R176" i="5"/>
  <c r="P176" i="5"/>
  <c r="BK176" i="5"/>
  <c r="J176" i="5"/>
  <c r="BI174" i="5"/>
  <c r="BH174" i="5"/>
  <c r="BG174" i="5"/>
  <c r="BF174" i="5"/>
  <c r="BE174" i="5"/>
  <c r="T174" i="5"/>
  <c r="R174" i="5"/>
  <c r="P174" i="5"/>
  <c r="BK174" i="5"/>
  <c r="J174" i="5"/>
  <c r="BI172" i="5"/>
  <c r="BH172" i="5"/>
  <c r="BG172" i="5"/>
  <c r="BF172" i="5"/>
  <c r="BE172" i="5"/>
  <c r="T172" i="5"/>
  <c r="R172" i="5"/>
  <c r="P172" i="5"/>
  <c r="BK172" i="5"/>
  <c r="J172" i="5"/>
  <c r="BI170" i="5"/>
  <c r="BH170" i="5"/>
  <c r="BG170" i="5"/>
  <c r="BF170" i="5"/>
  <c r="BE170" i="5"/>
  <c r="T170" i="5"/>
  <c r="R170" i="5"/>
  <c r="P170" i="5"/>
  <c r="BK170" i="5"/>
  <c r="J170" i="5"/>
  <c r="BI166" i="5"/>
  <c r="BH166" i="5"/>
  <c r="BG166" i="5"/>
  <c r="BF166" i="5"/>
  <c r="BE166" i="5"/>
  <c r="T166" i="5"/>
  <c r="R166" i="5"/>
  <c r="P166" i="5"/>
  <c r="BK166" i="5"/>
  <c r="J166" i="5"/>
  <c r="BI164" i="5"/>
  <c r="BH164" i="5"/>
  <c r="BG164" i="5"/>
  <c r="BF164" i="5"/>
  <c r="BE164" i="5"/>
  <c r="T164" i="5"/>
  <c r="R164" i="5"/>
  <c r="P164" i="5"/>
  <c r="BK164" i="5"/>
  <c r="J164" i="5"/>
  <c r="BI162" i="5"/>
  <c r="BH162" i="5"/>
  <c r="BG162" i="5"/>
  <c r="BF162" i="5"/>
  <c r="BE162" i="5"/>
  <c r="T162" i="5"/>
  <c r="R162" i="5"/>
  <c r="P162" i="5"/>
  <c r="BK162" i="5"/>
  <c r="J162" i="5"/>
  <c r="BI160" i="5"/>
  <c r="BH160" i="5"/>
  <c r="BG160" i="5"/>
  <c r="BF160" i="5"/>
  <c r="BE160" i="5"/>
  <c r="T160" i="5"/>
  <c r="R160" i="5"/>
  <c r="P160" i="5"/>
  <c r="BK160" i="5"/>
  <c r="J160" i="5"/>
  <c r="BI158" i="5"/>
  <c r="BH158" i="5"/>
  <c r="BG158" i="5"/>
  <c r="BF158" i="5"/>
  <c r="BE158" i="5"/>
  <c r="T158" i="5"/>
  <c r="T157" i="5" s="1"/>
  <c r="R158" i="5"/>
  <c r="R157" i="5" s="1"/>
  <c r="P158" i="5"/>
  <c r="P157" i="5" s="1"/>
  <c r="BK158" i="5"/>
  <c r="BK157" i="5" s="1"/>
  <c r="J157" i="5" s="1"/>
  <c r="J60" i="5" s="1"/>
  <c r="J158" i="5"/>
  <c r="BI156" i="5"/>
  <c r="BH156" i="5"/>
  <c r="BG156" i="5"/>
  <c r="BF156" i="5"/>
  <c r="T156" i="5"/>
  <c r="R156" i="5"/>
  <c r="P156" i="5"/>
  <c r="BK156" i="5"/>
  <c r="J156" i="5"/>
  <c r="BE156" i="5" s="1"/>
  <c r="BI155" i="5"/>
  <c r="BH155" i="5"/>
  <c r="BG155" i="5"/>
  <c r="BF155" i="5"/>
  <c r="T155" i="5"/>
  <c r="R155" i="5"/>
  <c r="P155" i="5"/>
  <c r="BK155" i="5"/>
  <c r="J155" i="5"/>
  <c r="BE155" i="5" s="1"/>
  <c r="BI149" i="5"/>
  <c r="BH149" i="5"/>
  <c r="BG149" i="5"/>
  <c r="BF149" i="5"/>
  <c r="T149" i="5"/>
  <c r="T148" i="5" s="1"/>
  <c r="R149" i="5"/>
  <c r="R148" i="5" s="1"/>
  <c r="P149" i="5"/>
  <c r="P148" i="5" s="1"/>
  <c r="BK149" i="5"/>
  <c r="BK148" i="5" s="1"/>
  <c r="J148" i="5" s="1"/>
  <c r="J59" i="5" s="1"/>
  <c r="J149" i="5"/>
  <c r="BE149" i="5" s="1"/>
  <c r="BI146" i="5"/>
  <c r="BH146" i="5"/>
  <c r="BG146" i="5"/>
  <c r="BF146" i="5"/>
  <c r="BE146" i="5"/>
  <c r="T146" i="5"/>
  <c r="R146" i="5"/>
  <c r="P146" i="5"/>
  <c r="BK146" i="5"/>
  <c r="J146" i="5"/>
  <c r="BI140" i="5"/>
  <c r="BH140" i="5"/>
  <c r="BG140" i="5"/>
  <c r="BF140" i="5"/>
  <c r="BE140" i="5"/>
  <c r="T140" i="5"/>
  <c r="R140" i="5"/>
  <c r="P140" i="5"/>
  <c r="BK140" i="5"/>
  <c r="J140" i="5"/>
  <c r="BI136" i="5"/>
  <c r="BH136" i="5"/>
  <c r="BG136" i="5"/>
  <c r="BF136" i="5"/>
  <c r="BE136" i="5"/>
  <c r="T136" i="5"/>
  <c r="R136" i="5"/>
  <c r="P136" i="5"/>
  <c r="BK136" i="5"/>
  <c r="J136" i="5"/>
  <c r="BI132" i="5"/>
  <c r="BH132" i="5"/>
  <c r="BG132" i="5"/>
  <c r="BF132" i="5"/>
  <c r="BE132" i="5"/>
  <c r="T132" i="5"/>
  <c r="R132" i="5"/>
  <c r="P132" i="5"/>
  <c r="BK132" i="5"/>
  <c r="J132" i="5"/>
  <c r="BI128" i="5"/>
  <c r="BH128" i="5"/>
  <c r="BG128" i="5"/>
  <c r="BF128" i="5"/>
  <c r="BE128" i="5"/>
  <c r="T128" i="5"/>
  <c r="R128" i="5"/>
  <c r="P128" i="5"/>
  <c r="BK128" i="5"/>
  <c r="J128" i="5"/>
  <c r="BI126" i="5"/>
  <c r="BH126" i="5"/>
  <c r="BG126" i="5"/>
  <c r="BF126" i="5"/>
  <c r="BE126" i="5"/>
  <c r="T126" i="5"/>
  <c r="R126" i="5"/>
  <c r="P126" i="5"/>
  <c r="BK126" i="5"/>
  <c r="J126" i="5"/>
  <c r="BI124" i="5"/>
  <c r="BH124" i="5"/>
  <c r="BG124" i="5"/>
  <c r="BF124" i="5"/>
  <c r="BE124" i="5"/>
  <c r="T124" i="5"/>
  <c r="R124" i="5"/>
  <c r="P124" i="5"/>
  <c r="BK124" i="5"/>
  <c r="J124" i="5"/>
  <c r="BI122" i="5"/>
  <c r="BH122" i="5"/>
  <c r="BG122" i="5"/>
  <c r="BF122" i="5"/>
  <c r="BE122" i="5"/>
  <c r="T122" i="5"/>
  <c r="R122" i="5"/>
  <c r="P122" i="5"/>
  <c r="BK122" i="5"/>
  <c r="J122" i="5"/>
  <c r="BI120" i="5"/>
  <c r="BH120" i="5"/>
  <c r="BG120" i="5"/>
  <c r="BF120" i="5"/>
  <c r="BE120" i="5"/>
  <c r="T120" i="5"/>
  <c r="R120" i="5"/>
  <c r="P120" i="5"/>
  <c r="BK120" i="5"/>
  <c r="J120" i="5"/>
  <c r="BI116" i="5"/>
  <c r="BH116" i="5"/>
  <c r="BG116" i="5"/>
  <c r="BF116" i="5"/>
  <c r="BE116" i="5"/>
  <c r="T116" i="5"/>
  <c r="R116" i="5"/>
  <c r="P116" i="5"/>
  <c r="BK116" i="5"/>
  <c r="J116" i="5"/>
  <c r="BI112" i="5"/>
  <c r="BH112" i="5"/>
  <c r="BG112" i="5"/>
  <c r="BF112" i="5"/>
  <c r="BE112" i="5"/>
  <c r="T112" i="5"/>
  <c r="R112" i="5"/>
  <c r="P112" i="5"/>
  <c r="BK112" i="5"/>
  <c r="J112" i="5"/>
  <c r="BI111" i="5"/>
  <c r="BH111" i="5"/>
  <c r="BG111" i="5"/>
  <c r="BF111" i="5"/>
  <c r="BE111" i="5"/>
  <c r="T111" i="5"/>
  <c r="R111" i="5"/>
  <c r="P111" i="5"/>
  <c r="BK111" i="5"/>
  <c r="J111" i="5"/>
  <c r="BI105" i="5"/>
  <c r="BH105" i="5"/>
  <c r="BG105" i="5"/>
  <c r="BF105" i="5"/>
  <c r="BE105" i="5"/>
  <c r="T105" i="5"/>
  <c r="R105" i="5"/>
  <c r="P105" i="5"/>
  <c r="BK105" i="5"/>
  <c r="J105" i="5"/>
  <c r="BI101" i="5"/>
  <c r="BH101" i="5"/>
  <c r="BG101" i="5"/>
  <c r="BF101" i="5"/>
  <c r="BE101" i="5"/>
  <c r="T101" i="5"/>
  <c r="R101" i="5"/>
  <c r="P101" i="5"/>
  <c r="BK101" i="5"/>
  <c r="J101" i="5"/>
  <c r="BI91" i="5"/>
  <c r="BH91" i="5"/>
  <c r="BG91" i="5"/>
  <c r="BF91" i="5"/>
  <c r="BE91" i="5"/>
  <c r="T91" i="5"/>
  <c r="R91" i="5"/>
  <c r="P91" i="5"/>
  <c r="BK91" i="5"/>
  <c r="J91" i="5"/>
  <c r="BI87" i="5"/>
  <c r="F34" i="5" s="1"/>
  <c r="BD55" i="1" s="1"/>
  <c r="BH87" i="5"/>
  <c r="F33" i="5" s="1"/>
  <c r="BC55" i="1" s="1"/>
  <c r="BG87" i="5"/>
  <c r="F32" i="5" s="1"/>
  <c r="BB55" i="1" s="1"/>
  <c r="BF87" i="5"/>
  <c r="J31" i="5" s="1"/>
  <c r="AW55" i="1" s="1"/>
  <c r="BE87" i="5"/>
  <c r="J30" i="5" s="1"/>
  <c r="AV55" i="1" s="1"/>
  <c r="T87" i="5"/>
  <c r="T86" i="5" s="1"/>
  <c r="R87" i="5"/>
  <c r="R86" i="5" s="1"/>
  <c r="R85" i="5" s="1"/>
  <c r="R84" i="5" s="1"/>
  <c r="P87" i="5"/>
  <c r="P86" i="5" s="1"/>
  <c r="BK87" i="5"/>
  <c r="BK86" i="5" s="1"/>
  <c r="J87" i="5"/>
  <c r="J80" i="5"/>
  <c r="F80" i="5"/>
  <c r="F78" i="5"/>
  <c r="E76" i="5"/>
  <c r="E74" i="5"/>
  <c r="J51" i="5"/>
  <c r="F51" i="5"/>
  <c r="F49" i="5"/>
  <c r="E47" i="5"/>
  <c r="J18" i="5"/>
  <c r="E18" i="5"/>
  <c r="F52" i="5" s="1"/>
  <c r="J17" i="5"/>
  <c r="J12" i="5"/>
  <c r="J49" i="5" s="1"/>
  <c r="E7" i="5"/>
  <c r="E45" i="5" s="1"/>
  <c r="T173" i="4"/>
  <c r="P173" i="4"/>
  <c r="BK173" i="4"/>
  <c r="J173" i="4" s="1"/>
  <c r="R161" i="4"/>
  <c r="T151" i="4"/>
  <c r="P151" i="4"/>
  <c r="R147" i="4"/>
  <c r="T126" i="4"/>
  <c r="AY54" i="1"/>
  <c r="AX54" i="1"/>
  <c r="BI174" i="4"/>
  <c r="BH174" i="4"/>
  <c r="BG174" i="4"/>
  <c r="BF174" i="4"/>
  <c r="BE174" i="4"/>
  <c r="T174" i="4"/>
  <c r="R174" i="4"/>
  <c r="R173" i="4" s="1"/>
  <c r="P174" i="4"/>
  <c r="BK174" i="4"/>
  <c r="J174" i="4"/>
  <c r="J65" i="4"/>
  <c r="BI172" i="4"/>
  <c r="BH172" i="4"/>
  <c r="BG172" i="4"/>
  <c r="BF172" i="4"/>
  <c r="T172" i="4"/>
  <c r="R172" i="4"/>
  <c r="P172" i="4"/>
  <c r="BK172" i="4"/>
  <c r="J172" i="4"/>
  <c r="BE172" i="4" s="1"/>
  <c r="BI170" i="4"/>
  <c r="BH170" i="4"/>
  <c r="BG170" i="4"/>
  <c r="BF170" i="4"/>
  <c r="T170" i="4"/>
  <c r="R170" i="4"/>
  <c r="P170" i="4"/>
  <c r="BK170" i="4"/>
  <c r="J170" i="4"/>
  <c r="BE170" i="4" s="1"/>
  <c r="BI168" i="4"/>
  <c r="BH168" i="4"/>
  <c r="BG168" i="4"/>
  <c r="BF168" i="4"/>
  <c r="T168" i="4"/>
  <c r="R168" i="4"/>
  <c r="P168" i="4"/>
  <c r="BK168" i="4"/>
  <c r="J168" i="4"/>
  <c r="BE168" i="4" s="1"/>
  <c r="BI166" i="4"/>
  <c r="BH166" i="4"/>
  <c r="BG166" i="4"/>
  <c r="BF166" i="4"/>
  <c r="T166" i="4"/>
  <c r="R166" i="4"/>
  <c r="P166" i="4"/>
  <c r="BK166" i="4"/>
  <c r="J166" i="4"/>
  <c r="BE166" i="4" s="1"/>
  <c r="BI164" i="4"/>
  <c r="BH164" i="4"/>
  <c r="BG164" i="4"/>
  <c r="BF164" i="4"/>
  <c r="T164" i="4"/>
  <c r="R164" i="4"/>
  <c r="P164" i="4"/>
  <c r="BK164" i="4"/>
  <c r="J164" i="4"/>
  <c r="BE164" i="4" s="1"/>
  <c r="BI162" i="4"/>
  <c r="BH162" i="4"/>
  <c r="BG162" i="4"/>
  <c r="BF162" i="4"/>
  <c r="T162" i="4"/>
  <c r="R162" i="4"/>
  <c r="P162" i="4"/>
  <c r="BK162" i="4"/>
  <c r="BK161" i="4" s="1"/>
  <c r="J161" i="4" s="1"/>
  <c r="J64" i="4" s="1"/>
  <c r="J162" i="4"/>
  <c r="BE162" i="4" s="1"/>
  <c r="BI160" i="4"/>
  <c r="BH160" i="4"/>
  <c r="BG160" i="4"/>
  <c r="BF160" i="4"/>
  <c r="BE160" i="4"/>
  <c r="T160" i="4"/>
  <c r="R160" i="4"/>
  <c r="P160" i="4"/>
  <c r="BK160" i="4"/>
  <c r="J160" i="4"/>
  <c r="BI158" i="4"/>
  <c r="BH158" i="4"/>
  <c r="BG158" i="4"/>
  <c r="BF158" i="4"/>
  <c r="BE158" i="4"/>
  <c r="T158" i="4"/>
  <c r="R158" i="4"/>
  <c r="P158" i="4"/>
  <c r="BK158" i="4"/>
  <c r="J158" i="4"/>
  <c r="BI157" i="4"/>
  <c r="BH157" i="4"/>
  <c r="BG157" i="4"/>
  <c r="BF157" i="4"/>
  <c r="BE157" i="4"/>
  <c r="T157" i="4"/>
  <c r="R157" i="4"/>
  <c r="P157" i="4"/>
  <c r="BK157" i="4"/>
  <c r="J157" i="4"/>
  <c r="BI155" i="4"/>
  <c r="BH155" i="4"/>
  <c r="BG155" i="4"/>
  <c r="BF155" i="4"/>
  <c r="BE155" i="4"/>
  <c r="T155" i="4"/>
  <c r="R155" i="4"/>
  <c r="P155" i="4"/>
  <c r="BK155" i="4"/>
  <c r="J155" i="4"/>
  <c r="BI154" i="4"/>
  <c r="BH154" i="4"/>
  <c r="BG154" i="4"/>
  <c r="BF154" i="4"/>
  <c r="BE154" i="4"/>
  <c r="T154" i="4"/>
  <c r="R154" i="4"/>
  <c r="P154" i="4"/>
  <c r="BK154" i="4"/>
  <c r="J154" i="4"/>
  <c r="BI152" i="4"/>
  <c r="BH152" i="4"/>
  <c r="BG152" i="4"/>
  <c r="BF152" i="4"/>
  <c r="BE152" i="4"/>
  <c r="T152" i="4"/>
  <c r="R152" i="4"/>
  <c r="P152" i="4"/>
  <c r="BK152" i="4"/>
  <c r="BK151" i="4" s="1"/>
  <c r="J151" i="4" s="1"/>
  <c r="J63" i="4" s="1"/>
  <c r="J152" i="4"/>
  <c r="BI150" i="4"/>
  <c r="BH150" i="4"/>
  <c r="BG150" i="4"/>
  <c r="BF150" i="4"/>
  <c r="T150" i="4"/>
  <c r="R150" i="4"/>
  <c r="P150" i="4"/>
  <c r="BK150" i="4"/>
  <c r="J150" i="4"/>
  <c r="BE150" i="4" s="1"/>
  <c r="BI148" i="4"/>
  <c r="BH148" i="4"/>
  <c r="BG148" i="4"/>
  <c r="BF148" i="4"/>
  <c r="T148" i="4"/>
  <c r="T147" i="4" s="1"/>
  <c r="R148" i="4"/>
  <c r="P148" i="4"/>
  <c r="P147" i="4" s="1"/>
  <c r="BK148" i="4"/>
  <c r="BK147" i="4" s="1"/>
  <c r="J147" i="4" s="1"/>
  <c r="J62" i="4" s="1"/>
  <c r="J148" i="4"/>
  <c r="BE148" i="4" s="1"/>
  <c r="BI146" i="4"/>
  <c r="BH146" i="4"/>
  <c r="BG146" i="4"/>
  <c r="BF146" i="4"/>
  <c r="BE146" i="4"/>
  <c r="T146" i="4"/>
  <c r="R146" i="4"/>
  <c r="P146" i="4"/>
  <c r="BK146" i="4"/>
  <c r="J146" i="4"/>
  <c r="BI144" i="4"/>
  <c r="BH144" i="4"/>
  <c r="BG144" i="4"/>
  <c r="BF144" i="4"/>
  <c r="BE144" i="4"/>
  <c r="T144" i="4"/>
  <c r="R144" i="4"/>
  <c r="P144" i="4"/>
  <c r="BK144" i="4"/>
  <c r="J144" i="4"/>
  <c r="BI142" i="4"/>
  <c r="BH142" i="4"/>
  <c r="BG142" i="4"/>
  <c r="BF142" i="4"/>
  <c r="BE142" i="4"/>
  <c r="T142" i="4"/>
  <c r="R142" i="4"/>
  <c r="P142" i="4"/>
  <c r="BK142" i="4"/>
  <c r="J142" i="4"/>
  <c r="BI141" i="4"/>
  <c r="BH141" i="4"/>
  <c r="BG141" i="4"/>
  <c r="BF141" i="4"/>
  <c r="BE141" i="4"/>
  <c r="T141" i="4"/>
  <c r="R141" i="4"/>
  <c r="P141" i="4"/>
  <c r="BK141" i="4"/>
  <c r="J141" i="4"/>
  <c r="BI140" i="4"/>
  <c r="BH140" i="4"/>
  <c r="BG140" i="4"/>
  <c r="BF140" i="4"/>
  <c r="BE140" i="4"/>
  <c r="T140" i="4"/>
  <c r="R140" i="4"/>
  <c r="P140" i="4"/>
  <c r="BK140" i="4"/>
  <c r="J140" i="4"/>
  <c r="BI139" i="4"/>
  <c r="BH139" i="4"/>
  <c r="BG139" i="4"/>
  <c r="BF139" i="4"/>
  <c r="BE139" i="4"/>
  <c r="T139" i="4"/>
  <c r="R139" i="4"/>
  <c r="P139" i="4"/>
  <c r="BK139" i="4"/>
  <c r="J139" i="4"/>
  <c r="BI137" i="4"/>
  <c r="BH137" i="4"/>
  <c r="BG137" i="4"/>
  <c r="BF137" i="4"/>
  <c r="BE137" i="4"/>
  <c r="T137" i="4"/>
  <c r="R137" i="4"/>
  <c r="P137" i="4"/>
  <c r="BK137" i="4"/>
  <c r="J137" i="4"/>
  <c r="BI135" i="4"/>
  <c r="BH135" i="4"/>
  <c r="BG135" i="4"/>
  <c r="BF135" i="4"/>
  <c r="BE135" i="4"/>
  <c r="T135" i="4"/>
  <c r="R135" i="4"/>
  <c r="P135" i="4"/>
  <c r="BK135" i="4"/>
  <c r="J135" i="4"/>
  <c r="BI133" i="4"/>
  <c r="BH133" i="4"/>
  <c r="BG133" i="4"/>
  <c r="BF133" i="4"/>
  <c r="BE133" i="4"/>
  <c r="T133" i="4"/>
  <c r="R133" i="4"/>
  <c r="P133" i="4"/>
  <c r="BK133" i="4"/>
  <c r="J133" i="4"/>
  <c r="BI132" i="4"/>
  <c r="BH132" i="4"/>
  <c r="BG132" i="4"/>
  <c r="BF132" i="4"/>
  <c r="BE132" i="4"/>
  <c r="T132" i="4"/>
  <c r="R132" i="4"/>
  <c r="P132" i="4"/>
  <c r="BK132" i="4"/>
  <c r="J132" i="4"/>
  <c r="BI131" i="4"/>
  <c r="BH131" i="4"/>
  <c r="BG131" i="4"/>
  <c r="BF131" i="4"/>
  <c r="BE131" i="4"/>
  <c r="T131" i="4"/>
  <c r="R131" i="4"/>
  <c r="P131" i="4"/>
  <c r="BK131" i="4"/>
  <c r="J131" i="4"/>
  <c r="BI129" i="4"/>
  <c r="BH129" i="4"/>
  <c r="BG129" i="4"/>
  <c r="BF129" i="4"/>
  <c r="BE129" i="4"/>
  <c r="T129" i="4"/>
  <c r="R129" i="4"/>
  <c r="P129" i="4"/>
  <c r="BK129" i="4"/>
  <c r="J129" i="4"/>
  <c r="BI127" i="4"/>
  <c r="BH127" i="4"/>
  <c r="BG127" i="4"/>
  <c r="BF127" i="4"/>
  <c r="BE127" i="4"/>
  <c r="T127" i="4"/>
  <c r="R127" i="4"/>
  <c r="P127" i="4"/>
  <c r="P126" i="4" s="1"/>
  <c r="BK127" i="4"/>
  <c r="BK126" i="4" s="1"/>
  <c r="J126" i="4" s="1"/>
  <c r="J61" i="4" s="1"/>
  <c r="J127" i="4"/>
  <c r="BI125" i="4"/>
  <c r="BH125" i="4"/>
  <c r="BG125" i="4"/>
  <c r="BF125" i="4"/>
  <c r="T125" i="4"/>
  <c r="R125" i="4"/>
  <c r="P125" i="4"/>
  <c r="BK125" i="4"/>
  <c r="J125" i="4"/>
  <c r="BE125" i="4" s="1"/>
  <c r="BI123" i="4"/>
  <c r="BH123" i="4"/>
  <c r="BG123" i="4"/>
  <c r="BF123" i="4"/>
  <c r="T123" i="4"/>
  <c r="R123" i="4"/>
  <c r="P123" i="4"/>
  <c r="BK123" i="4"/>
  <c r="J123" i="4"/>
  <c r="BE123" i="4" s="1"/>
  <c r="BI121" i="4"/>
  <c r="BH121" i="4"/>
  <c r="BG121" i="4"/>
  <c r="BF121" i="4"/>
  <c r="T121" i="4"/>
  <c r="R121" i="4"/>
  <c r="P121" i="4"/>
  <c r="BK121" i="4"/>
  <c r="J121" i="4"/>
  <c r="BE121" i="4" s="1"/>
  <c r="BI119" i="4"/>
  <c r="BH119" i="4"/>
  <c r="BG119" i="4"/>
  <c r="BF119" i="4"/>
  <c r="T119" i="4"/>
  <c r="R119" i="4"/>
  <c r="P119" i="4"/>
  <c r="BK119" i="4"/>
  <c r="J119" i="4"/>
  <c r="BE119" i="4" s="1"/>
  <c r="BI117" i="4"/>
  <c r="BH117" i="4"/>
  <c r="BG117" i="4"/>
  <c r="BF117" i="4"/>
  <c r="T117" i="4"/>
  <c r="R117" i="4"/>
  <c r="P117" i="4"/>
  <c r="BK117" i="4"/>
  <c r="J117" i="4"/>
  <c r="BE117" i="4" s="1"/>
  <c r="BI116" i="4"/>
  <c r="BH116" i="4"/>
  <c r="BG116" i="4"/>
  <c r="BF116" i="4"/>
  <c r="T116" i="4"/>
  <c r="R116" i="4"/>
  <c r="P116" i="4"/>
  <c r="BK116" i="4"/>
  <c r="J116" i="4"/>
  <c r="BE116" i="4" s="1"/>
  <c r="BI115" i="4"/>
  <c r="BH115" i="4"/>
  <c r="BG115" i="4"/>
  <c r="BF115" i="4"/>
  <c r="T115" i="4"/>
  <c r="R115" i="4"/>
  <c r="P115" i="4"/>
  <c r="BK115" i="4"/>
  <c r="J115" i="4"/>
  <c r="BE115" i="4" s="1"/>
  <c r="BI114" i="4"/>
  <c r="BH114" i="4"/>
  <c r="BG114" i="4"/>
  <c r="BF114" i="4"/>
  <c r="T114" i="4"/>
  <c r="R114" i="4"/>
  <c r="P114" i="4"/>
  <c r="BK114" i="4"/>
  <c r="J114" i="4"/>
  <c r="BE114" i="4" s="1"/>
  <c r="BI113" i="4"/>
  <c r="BH113" i="4"/>
  <c r="BG113" i="4"/>
  <c r="BF113" i="4"/>
  <c r="T113" i="4"/>
  <c r="R113" i="4"/>
  <c r="P113" i="4"/>
  <c r="BK113" i="4"/>
  <c r="J113" i="4"/>
  <c r="BE113" i="4" s="1"/>
  <c r="BI112" i="4"/>
  <c r="BH112" i="4"/>
  <c r="BG112" i="4"/>
  <c r="BF112" i="4"/>
  <c r="T112" i="4"/>
  <c r="R112" i="4"/>
  <c r="P112" i="4"/>
  <c r="BK112" i="4"/>
  <c r="J112" i="4"/>
  <c r="BE112" i="4" s="1"/>
  <c r="BI111" i="4"/>
  <c r="BH111" i="4"/>
  <c r="BG111" i="4"/>
  <c r="BF111" i="4"/>
  <c r="T111" i="4"/>
  <c r="R111" i="4"/>
  <c r="P111" i="4"/>
  <c r="BK111" i="4"/>
  <c r="J111" i="4"/>
  <c r="BE111" i="4" s="1"/>
  <c r="BI110" i="4"/>
  <c r="BH110" i="4"/>
  <c r="BG110" i="4"/>
  <c r="BF110" i="4"/>
  <c r="T110" i="4"/>
  <c r="R110" i="4"/>
  <c r="P110" i="4"/>
  <c r="BK110" i="4"/>
  <c r="J110" i="4"/>
  <c r="BE110" i="4" s="1"/>
  <c r="BI109" i="4"/>
  <c r="BH109" i="4"/>
  <c r="BG109" i="4"/>
  <c r="BF109" i="4"/>
  <c r="T109" i="4"/>
  <c r="R109" i="4"/>
  <c r="P109" i="4"/>
  <c r="BK109" i="4"/>
  <c r="J109" i="4"/>
  <c r="BE109" i="4" s="1"/>
  <c r="BI107" i="4"/>
  <c r="BH107" i="4"/>
  <c r="BG107" i="4"/>
  <c r="BF107" i="4"/>
  <c r="T107" i="4"/>
  <c r="R107" i="4"/>
  <c r="P107" i="4"/>
  <c r="BK107" i="4"/>
  <c r="J107" i="4"/>
  <c r="BE107" i="4" s="1"/>
  <c r="BI105" i="4"/>
  <c r="BH105" i="4"/>
  <c r="BG105" i="4"/>
  <c r="BF105" i="4"/>
  <c r="BE105" i="4"/>
  <c r="T105" i="4"/>
  <c r="R105" i="4"/>
  <c r="R104" i="4" s="1"/>
  <c r="P105" i="4"/>
  <c r="BK105" i="4"/>
  <c r="BK104" i="4" s="1"/>
  <c r="J104" i="4" s="1"/>
  <c r="J60" i="4" s="1"/>
  <c r="J105" i="4"/>
  <c r="BI101" i="4"/>
  <c r="BH101" i="4"/>
  <c r="BG101" i="4"/>
  <c r="BF101" i="4"/>
  <c r="T101" i="4"/>
  <c r="R101" i="4"/>
  <c r="P101" i="4"/>
  <c r="BK101" i="4"/>
  <c r="J101" i="4"/>
  <c r="BE101" i="4" s="1"/>
  <c r="BI99" i="4"/>
  <c r="BH99" i="4"/>
  <c r="BG99" i="4"/>
  <c r="BF99" i="4"/>
  <c r="T99" i="4"/>
  <c r="R99" i="4"/>
  <c r="P99" i="4"/>
  <c r="BK99" i="4"/>
  <c r="J99" i="4"/>
  <c r="BE99" i="4" s="1"/>
  <c r="BI97" i="4"/>
  <c r="BH97" i="4"/>
  <c r="BG97" i="4"/>
  <c r="BF97" i="4"/>
  <c r="BE97" i="4"/>
  <c r="T97" i="4"/>
  <c r="R97" i="4"/>
  <c r="P97" i="4"/>
  <c r="BK97" i="4"/>
  <c r="J97" i="4"/>
  <c r="BI95" i="4"/>
  <c r="BH95" i="4"/>
  <c r="BG95" i="4"/>
  <c r="BF95" i="4"/>
  <c r="T95" i="4"/>
  <c r="R95" i="4"/>
  <c r="P95" i="4"/>
  <c r="BK95" i="4"/>
  <c r="J95" i="4"/>
  <c r="BE95" i="4" s="1"/>
  <c r="BI93" i="4"/>
  <c r="BH93" i="4"/>
  <c r="BG93" i="4"/>
  <c r="BF93" i="4"/>
  <c r="T93" i="4"/>
  <c r="R93" i="4"/>
  <c r="P93" i="4"/>
  <c r="BK93" i="4"/>
  <c r="J93" i="4"/>
  <c r="BE93" i="4" s="1"/>
  <c r="J30" i="4" s="1"/>
  <c r="AV54" i="1" s="1"/>
  <c r="BI91" i="4"/>
  <c r="BH91" i="4"/>
  <c r="BG91" i="4"/>
  <c r="BF91" i="4"/>
  <c r="T91" i="4"/>
  <c r="R91" i="4"/>
  <c r="R87" i="4" s="1"/>
  <c r="R86" i="4" s="1"/>
  <c r="P91" i="4"/>
  <c r="BK91" i="4"/>
  <c r="J91" i="4"/>
  <c r="BE91" i="4" s="1"/>
  <c r="BI88" i="4"/>
  <c r="BH88" i="4"/>
  <c r="F33" i="4" s="1"/>
  <c r="BC54" i="1" s="1"/>
  <c r="BG88" i="4"/>
  <c r="F32" i="4" s="1"/>
  <c r="BB54" i="1" s="1"/>
  <c r="BF88" i="4"/>
  <c r="BE88" i="4"/>
  <c r="T88" i="4"/>
  <c r="R88" i="4"/>
  <c r="P88" i="4"/>
  <c r="BK88" i="4"/>
  <c r="J88" i="4"/>
  <c r="J81" i="4"/>
  <c r="F81" i="4"/>
  <c r="F79" i="4"/>
  <c r="E77" i="4"/>
  <c r="J51" i="4"/>
  <c r="F51" i="4"/>
  <c r="F49" i="4"/>
  <c r="E47" i="4"/>
  <c r="E45" i="4"/>
  <c r="J18" i="4"/>
  <c r="E18" i="4"/>
  <c r="F52" i="4" s="1"/>
  <c r="J17" i="4"/>
  <c r="J12" i="4"/>
  <c r="J49" i="4" s="1"/>
  <c r="E7" i="4"/>
  <c r="E75" i="4" s="1"/>
  <c r="BK91" i="3"/>
  <c r="J91" i="3" s="1"/>
  <c r="J62" i="3" s="1"/>
  <c r="T89" i="3"/>
  <c r="R89" i="3"/>
  <c r="BK87" i="3"/>
  <c r="J87" i="3" s="1"/>
  <c r="J60" i="3" s="1"/>
  <c r="R84" i="3"/>
  <c r="P84" i="3"/>
  <c r="P83" i="3" s="1"/>
  <c r="BK84" i="3"/>
  <c r="BK83" i="3" s="1"/>
  <c r="R83" i="3"/>
  <c r="AY53" i="1"/>
  <c r="AX53" i="1"/>
  <c r="F32" i="3"/>
  <c r="BB53" i="1" s="1"/>
  <c r="BI92" i="3"/>
  <c r="BH92" i="3"/>
  <c r="BG92" i="3"/>
  <c r="BF92" i="3"/>
  <c r="T92" i="3"/>
  <c r="T91" i="3" s="1"/>
  <c r="R92" i="3"/>
  <c r="R91" i="3" s="1"/>
  <c r="P92" i="3"/>
  <c r="P91" i="3" s="1"/>
  <c r="BK92" i="3"/>
  <c r="J92" i="3"/>
  <c r="BE92" i="3" s="1"/>
  <c r="BI90" i="3"/>
  <c r="F34" i="3" s="1"/>
  <c r="BD53" i="1" s="1"/>
  <c r="BH90" i="3"/>
  <c r="BG90" i="3"/>
  <c r="BF90" i="3"/>
  <c r="BE90" i="3"/>
  <c r="T90" i="3"/>
  <c r="R90" i="3"/>
  <c r="P90" i="3"/>
  <c r="P89" i="3" s="1"/>
  <c r="BK90" i="3"/>
  <c r="BK89" i="3" s="1"/>
  <c r="J89" i="3" s="1"/>
  <c r="J61" i="3" s="1"/>
  <c r="J90" i="3"/>
  <c r="BI88" i="3"/>
  <c r="BH88" i="3"/>
  <c r="BG88" i="3"/>
  <c r="BF88" i="3"/>
  <c r="T88" i="3"/>
  <c r="T87" i="3" s="1"/>
  <c r="T86" i="3" s="1"/>
  <c r="R88" i="3"/>
  <c r="R87" i="3" s="1"/>
  <c r="R86" i="3" s="1"/>
  <c r="P88" i="3"/>
  <c r="P87" i="3" s="1"/>
  <c r="BK88" i="3"/>
  <c r="J88" i="3"/>
  <c r="BE88" i="3" s="1"/>
  <c r="BI85" i="3"/>
  <c r="BH85" i="3"/>
  <c r="F33" i="3" s="1"/>
  <c r="BC53" i="1" s="1"/>
  <c r="BG85" i="3"/>
  <c r="BF85" i="3"/>
  <c r="F31" i="3" s="1"/>
  <c r="BA53" i="1" s="1"/>
  <c r="T85" i="3"/>
  <c r="T84" i="3" s="1"/>
  <c r="T83" i="3" s="1"/>
  <c r="R85" i="3"/>
  <c r="P85" i="3"/>
  <c r="BK85" i="3"/>
  <c r="J85" i="3"/>
  <c r="BE85" i="3" s="1"/>
  <c r="J78" i="3"/>
  <c r="F78" i="3"/>
  <c r="J76" i="3"/>
  <c r="F76" i="3"/>
  <c r="E74" i="3"/>
  <c r="F52" i="3"/>
  <c r="J51" i="3"/>
  <c r="F51" i="3"/>
  <c r="F49" i="3"/>
  <c r="E47" i="3"/>
  <c r="E45" i="3"/>
  <c r="J18" i="3"/>
  <c r="E18" i="3"/>
  <c r="F79" i="3" s="1"/>
  <c r="J17" i="3"/>
  <c r="J12" i="3"/>
  <c r="J49" i="3" s="1"/>
  <c r="E7" i="3"/>
  <c r="E72" i="3" s="1"/>
  <c r="R1212" i="2"/>
  <c r="T1173" i="2"/>
  <c r="P1144" i="2"/>
  <c r="R1081" i="2"/>
  <c r="T1057" i="2"/>
  <c r="AY52" i="1"/>
  <c r="AX52" i="1"/>
  <c r="BI1221" i="2"/>
  <c r="BH1221" i="2"/>
  <c r="BG1221" i="2"/>
  <c r="BF1221" i="2"/>
  <c r="T1221" i="2"/>
  <c r="R1221" i="2"/>
  <c r="P1221" i="2"/>
  <c r="BK1221" i="2"/>
  <c r="J1221" i="2"/>
  <c r="BE1221" i="2" s="1"/>
  <c r="BI1217" i="2"/>
  <c r="BH1217" i="2"/>
  <c r="BG1217" i="2"/>
  <c r="BF1217" i="2"/>
  <c r="T1217" i="2"/>
  <c r="R1217" i="2"/>
  <c r="P1217" i="2"/>
  <c r="BK1217" i="2"/>
  <c r="J1217" i="2"/>
  <c r="BE1217" i="2" s="1"/>
  <c r="BI1213" i="2"/>
  <c r="BH1213" i="2"/>
  <c r="BG1213" i="2"/>
  <c r="BF1213" i="2"/>
  <c r="T1213" i="2"/>
  <c r="T1212" i="2" s="1"/>
  <c r="R1213" i="2"/>
  <c r="P1213" i="2"/>
  <c r="P1212" i="2" s="1"/>
  <c r="BK1213" i="2"/>
  <c r="BK1212" i="2" s="1"/>
  <c r="J1212" i="2" s="1"/>
  <c r="J81" i="2" s="1"/>
  <c r="J1213" i="2"/>
  <c r="BE1213" i="2" s="1"/>
  <c r="BI1204" i="2"/>
  <c r="BH1204" i="2"/>
  <c r="BG1204" i="2"/>
  <c r="BF1204" i="2"/>
  <c r="BE1204" i="2"/>
  <c r="T1204" i="2"/>
  <c r="R1204" i="2"/>
  <c r="P1204" i="2"/>
  <c r="BK1204" i="2"/>
  <c r="J1204" i="2"/>
  <c r="BI1193" i="2"/>
  <c r="BH1193" i="2"/>
  <c r="BG1193" i="2"/>
  <c r="BF1193" i="2"/>
  <c r="BE1193" i="2"/>
  <c r="T1193" i="2"/>
  <c r="R1193" i="2"/>
  <c r="P1193" i="2"/>
  <c r="BK1193" i="2"/>
  <c r="J1193" i="2"/>
  <c r="BI1185" i="2"/>
  <c r="BH1185" i="2"/>
  <c r="BG1185" i="2"/>
  <c r="BF1185" i="2"/>
  <c r="BE1185" i="2"/>
  <c r="T1185" i="2"/>
  <c r="R1185" i="2"/>
  <c r="P1185" i="2"/>
  <c r="P1173" i="2" s="1"/>
  <c r="BK1185" i="2"/>
  <c r="BK1173" i="2" s="1"/>
  <c r="J1173" i="2" s="1"/>
  <c r="J80" i="2" s="1"/>
  <c r="J1185" i="2"/>
  <c r="BI1174" i="2"/>
  <c r="BH1174" i="2"/>
  <c r="BG1174" i="2"/>
  <c r="BF1174" i="2"/>
  <c r="BE1174" i="2"/>
  <c r="T1174" i="2"/>
  <c r="R1174" i="2"/>
  <c r="R1173" i="2" s="1"/>
  <c r="P1174" i="2"/>
  <c r="BK1174" i="2"/>
  <c r="J1174" i="2"/>
  <c r="BI1154" i="2"/>
  <c r="BH1154" i="2"/>
  <c r="BG1154" i="2"/>
  <c r="BF1154" i="2"/>
  <c r="T1154" i="2"/>
  <c r="T1153" i="2" s="1"/>
  <c r="R1154" i="2"/>
  <c r="R1153" i="2" s="1"/>
  <c r="P1154" i="2"/>
  <c r="P1153" i="2" s="1"/>
  <c r="BK1154" i="2"/>
  <c r="BK1153" i="2" s="1"/>
  <c r="J1153" i="2" s="1"/>
  <c r="J79" i="2" s="1"/>
  <c r="J1154" i="2"/>
  <c r="BE1154" i="2" s="1"/>
  <c r="BI1152" i="2"/>
  <c r="BH1152" i="2"/>
  <c r="BG1152" i="2"/>
  <c r="BF1152" i="2"/>
  <c r="BE1152" i="2"/>
  <c r="T1152" i="2"/>
  <c r="R1152" i="2"/>
  <c r="P1152" i="2"/>
  <c r="BK1152" i="2"/>
  <c r="J1152" i="2"/>
  <c r="BI1148" i="2"/>
  <c r="BH1148" i="2"/>
  <c r="BG1148" i="2"/>
  <c r="BF1148" i="2"/>
  <c r="BE1148" i="2"/>
  <c r="T1148" i="2"/>
  <c r="R1148" i="2"/>
  <c r="P1148" i="2"/>
  <c r="BK1148" i="2"/>
  <c r="J1148" i="2"/>
  <c r="BI1145" i="2"/>
  <c r="BH1145" i="2"/>
  <c r="BG1145" i="2"/>
  <c r="BF1145" i="2"/>
  <c r="BE1145" i="2"/>
  <c r="T1145" i="2"/>
  <c r="T1144" i="2" s="1"/>
  <c r="R1145" i="2"/>
  <c r="R1144" i="2" s="1"/>
  <c r="P1145" i="2"/>
  <c r="BK1145" i="2"/>
  <c r="BK1144" i="2" s="1"/>
  <c r="J1144" i="2" s="1"/>
  <c r="J78" i="2" s="1"/>
  <c r="J1145" i="2"/>
  <c r="BI1143" i="2"/>
  <c r="BH1143" i="2"/>
  <c r="BG1143" i="2"/>
  <c r="BF1143" i="2"/>
  <c r="T1143" i="2"/>
  <c r="R1143" i="2"/>
  <c r="P1143" i="2"/>
  <c r="BK1143" i="2"/>
  <c r="J1143" i="2"/>
  <c r="BE1143" i="2" s="1"/>
  <c r="BI1142" i="2"/>
  <c r="BH1142" i="2"/>
  <c r="BG1142" i="2"/>
  <c r="BF1142" i="2"/>
  <c r="T1142" i="2"/>
  <c r="R1142" i="2"/>
  <c r="P1142" i="2"/>
  <c r="BK1142" i="2"/>
  <c r="J1142" i="2"/>
  <c r="BE1142" i="2" s="1"/>
  <c r="BI1140" i="2"/>
  <c r="BH1140" i="2"/>
  <c r="BG1140" i="2"/>
  <c r="BF1140" i="2"/>
  <c r="T1140" i="2"/>
  <c r="R1140" i="2"/>
  <c r="P1140" i="2"/>
  <c r="BK1140" i="2"/>
  <c r="J1140" i="2"/>
  <c r="BE1140" i="2" s="1"/>
  <c r="BI1138" i="2"/>
  <c r="BH1138" i="2"/>
  <c r="BG1138" i="2"/>
  <c r="BF1138" i="2"/>
  <c r="T1138" i="2"/>
  <c r="R1138" i="2"/>
  <c r="P1138" i="2"/>
  <c r="BK1138" i="2"/>
  <c r="J1138" i="2"/>
  <c r="BE1138" i="2" s="1"/>
  <c r="BI1136" i="2"/>
  <c r="BH1136" i="2"/>
  <c r="BG1136" i="2"/>
  <c r="BF1136" i="2"/>
  <c r="T1136" i="2"/>
  <c r="R1136" i="2"/>
  <c r="P1136" i="2"/>
  <c r="BK1136" i="2"/>
  <c r="J1136" i="2"/>
  <c r="BE1136" i="2" s="1"/>
  <c r="BI1134" i="2"/>
  <c r="BH1134" i="2"/>
  <c r="BG1134" i="2"/>
  <c r="BF1134" i="2"/>
  <c r="T1134" i="2"/>
  <c r="R1134" i="2"/>
  <c r="P1134" i="2"/>
  <c r="BK1134" i="2"/>
  <c r="J1134" i="2"/>
  <c r="BE1134" i="2" s="1"/>
  <c r="BI1130" i="2"/>
  <c r="BH1130" i="2"/>
  <c r="BG1130" i="2"/>
  <c r="BF1130" i="2"/>
  <c r="T1130" i="2"/>
  <c r="R1130" i="2"/>
  <c r="P1130" i="2"/>
  <c r="BK1130" i="2"/>
  <c r="J1130" i="2"/>
  <c r="BE1130" i="2" s="1"/>
  <c r="BI1126" i="2"/>
  <c r="BH1126" i="2"/>
  <c r="BG1126" i="2"/>
  <c r="BF1126" i="2"/>
  <c r="T1126" i="2"/>
  <c r="R1126" i="2"/>
  <c r="P1126" i="2"/>
  <c r="BK1126" i="2"/>
  <c r="J1126" i="2"/>
  <c r="BE1126" i="2" s="1"/>
  <c r="BI1124" i="2"/>
  <c r="BH1124" i="2"/>
  <c r="BG1124" i="2"/>
  <c r="BF1124" i="2"/>
  <c r="T1124" i="2"/>
  <c r="R1124" i="2"/>
  <c r="P1124" i="2"/>
  <c r="BK1124" i="2"/>
  <c r="J1124" i="2"/>
  <c r="BE1124" i="2" s="1"/>
  <c r="BI1122" i="2"/>
  <c r="BH1122" i="2"/>
  <c r="BG1122" i="2"/>
  <c r="BF1122" i="2"/>
  <c r="T1122" i="2"/>
  <c r="R1122" i="2"/>
  <c r="P1122" i="2"/>
  <c r="BK1122" i="2"/>
  <c r="J1122" i="2"/>
  <c r="BE1122" i="2" s="1"/>
  <c r="BI1120" i="2"/>
  <c r="BH1120" i="2"/>
  <c r="BG1120" i="2"/>
  <c r="BF1120" i="2"/>
  <c r="T1120" i="2"/>
  <c r="R1120" i="2"/>
  <c r="P1120" i="2"/>
  <c r="BK1120" i="2"/>
  <c r="J1120" i="2"/>
  <c r="BE1120" i="2" s="1"/>
  <c r="BI1114" i="2"/>
  <c r="BH1114" i="2"/>
  <c r="BG1114" i="2"/>
  <c r="BF1114" i="2"/>
  <c r="T1114" i="2"/>
  <c r="R1114" i="2"/>
  <c r="P1114" i="2"/>
  <c r="BK1114" i="2"/>
  <c r="J1114" i="2"/>
  <c r="BE1114" i="2" s="1"/>
  <c r="BI1110" i="2"/>
  <c r="BH1110" i="2"/>
  <c r="BG1110" i="2"/>
  <c r="BF1110" i="2"/>
  <c r="T1110" i="2"/>
  <c r="R1110" i="2"/>
  <c r="P1110" i="2"/>
  <c r="BK1110" i="2"/>
  <c r="J1110" i="2"/>
  <c r="BE1110" i="2" s="1"/>
  <c r="BI1106" i="2"/>
  <c r="BH1106" i="2"/>
  <c r="BG1106" i="2"/>
  <c r="BF1106" i="2"/>
  <c r="T1106" i="2"/>
  <c r="R1106" i="2"/>
  <c r="P1106" i="2"/>
  <c r="BK1106" i="2"/>
  <c r="J1106" i="2"/>
  <c r="BE1106" i="2" s="1"/>
  <c r="BI1101" i="2"/>
  <c r="BH1101" i="2"/>
  <c r="BG1101" i="2"/>
  <c r="BF1101" i="2"/>
  <c r="T1101" i="2"/>
  <c r="R1101" i="2"/>
  <c r="P1101" i="2"/>
  <c r="BK1101" i="2"/>
  <c r="J1101" i="2"/>
  <c r="BE1101" i="2" s="1"/>
  <c r="BI1096" i="2"/>
  <c r="BH1096" i="2"/>
  <c r="BG1096" i="2"/>
  <c r="BF1096" i="2"/>
  <c r="T1096" i="2"/>
  <c r="R1096" i="2"/>
  <c r="P1096" i="2"/>
  <c r="BK1096" i="2"/>
  <c r="J1096" i="2"/>
  <c r="BE1096" i="2" s="1"/>
  <c r="BI1094" i="2"/>
  <c r="BH1094" i="2"/>
  <c r="BG1094" i="2"/>
  <c r="BF1094" i="2"/>
  <c r="T1094" i="2"/>
  <c r="R1094" i="2"/>
  <c r="P1094" i="2"/>
  <c r="BK1094" i="2"/>
  <c r="J1094" i="2"/>
  <c r="BE1094" i="2" s="1"/>
  <c r="BI1092" i="2"/>
  <c r="BH1092" i="2"/>
  <c r="BG1092" i="2"/>
  <c r="BF1092" i="2"/>
  <c r="T1092" i="2"/>
  <c r="R1092" i="2"/>
  <c r="P1092" i="2"/>
  <c r="BK1092" i="2"/>
  <c r="J1092" i="2"/>
  <c r="BE1092" i="2" s="1"/>
  <c r="BI1089" i="2"/>
  <c r="BH1089" i="2"/>
  <c r="BG1089" i="2"/>
  <c r="BF1089" i="2"/>
  <c r="T1089" i="2"/>
  <c r="R1089" i="2"/>
  <c r="P1089" i="2"/>
  <c r="BK1089" i="2"/>
  <c r="J1089" i="2"/>
  <c r="BE1089" i="2" s="1"/>
  <c r="BI1086" i="2"/>
  <c r="BH1086" i="2"/>
  <c r="BG1086" i="2"/>
  <c r="BF1086" i="2"/>
  <c r="T1086" i="2"/>
  <c r="R1086" i="2"/>
  <c r="P1086" i="2"/>
  <c r="BK1086" i="2"/>
  <c r="J1086" i="2"/>
  <c r="BE1086" i="2" s="1"/>
  <c r="BI1084" i="2"/>
  <c r="BH1084" i="2"/>
  <c r="BG1084" i="2"/>
  <c r="BF1084" i="2"/>
  <c r="T1084" i="2"/>
  <c r="R1084" i="2"/>
  <c r="P1084" i="2"/>
  <c r="BK1084" i="2"/>
  <c r="J1084" i="2"/>
  <c r="BE1084" i="2" s="1"/>
  <c r="BI1082" i="2"/>
  <c r="BH1082" i="2"/>
  <c r="BG1082" i="2"/>
  <c r="BF1082" i="2"/>
  <c r="T1082" i="2"/>
  <c r="T1081" i="2" s="1"/>
  <c r="R1082" i="2"/>
  <c r="P1082" i="2"/>
  <c r="BK1082" i="2"/>
  <c r="BK1081" i="2" s="1"/>
  <c r="J1081" i="2" s="1"/>
  <c r="J77" i="2" s="1"/>
  <c r="J1082" i="2"/>
  <c r="BE1082" i="2" s="1"/>
  <c r="BI1080" i="2"/>
  <c r="BH1080" i="2"/>
  <c r="BG1080" i="2"/>
  <c r="BF1080" i="2"/>
  <c r="BE1080" i="2"/>
  <c r="T1080" i="2"/>
  <c r="R1080" i="2"/>
  <c r="P1080" i="2"/>
  <c r="BK1080" i="2"/>
  <c r="J1080" i="2"/>
  <c r="BI1075" i="2"/>
  <c r="BH1075" i="2"/>
  <c r="BG1075" i="2"/>
  <c r="BF1075" i="2"/>
  <c r="BE1075" i="2"/>
  <c r="T1075" i="2"/>
  <c r="R1075" i="2"/>
  <c r="P1075" i="2"/>
  <c r="BK1075" i="2"/>
  <c r="J1075" i="2"/>
  <c r="BI1070" i="2"/>
  <c r="BH1070" i="2"/>
  <c r="BG1070" i="2"/>
  <c r="BF1070" i="2"/>
  <c r="BE1070" i="2"/>
  <c r="T1070" i="2"/>
  <c r="R1070" i="2"/>
  <c r="P1070" i="2"/>
  <c r="BK1070" i="2"/>
  <c r="J1070" i="2"/>
  <c r="BI1066" i="2"/>
  <c r="BH1066" i="2"/>
  <c r="BG1066" i="2"/>
  <c r="BF1066" i="2"/>
  <c r="BE1066" i="2"/>
  <c r="T1066" i="2"/>
  <c r="R1066" i="2"/>
  <c r="P1066" i="2"/>
  <c r="BK1066" i="2"/>
  <c r="J1066" i="2"/>
  <c r="BI1062" i="2"/>
  <c r="BH1062" i="2"/>
  <c r="BG1062" i="2"/>
  <c r="BF1062" i="2"/>
  <c r="BE1062" i="2"/>
  <c r="T1062" i="2"/>
  <c r="R1062" i="2"/>
  <c r="P1062" i="2"/>
  <c r="BK1062" i="2"/>
  <c r="BK1057" i="2" s="1"/>
  <c r="J1057" i="2" s="1"/>
  <c r="J1062" i="2"/>
  <c r="BI1058" i="2"/>
  <c r="BH1058" i="2"/>
  <c r="BG1058" i="2"/>
  <c r="BF1058" i="2"/>
  <c r="BE1058" i="2"/>
  <c r="T1058" i="2"/>
  <c r="R1058" i="2"/>
  <c r="R1057" i="2" s="1"/>
  <c r="P1058" i="2"/>
  <c r="P1057" i="2" s="1"/>
  <c r="BK1058" i="2"/>
  <c r="J1058" i="2"/>
  <c r="J76" i="2"/>
  <c r="BI1056" i="2"/>
  <c r="BH1056" i="2"/>
  <c r="BG1056" i="2"/>
  <c r="BF1056" i="2"/>
  <c r="T1056" i="2"/>
  <c r="R1056" i="2"/>
  <c r="P1056" i="2"/>
  <c r="BK1056" i="2"/>
  <c r="J1056" i="2"/>
  <c r="BE1056" i="2" s="1"/>
  <c r="BI1054" i="2"/>
  <c r="BH1054" i="2"/>
  <c r="BG1054" i="2"/>
  <c r="BF1054" i="2"/>
  <c r="T1054" i="2"/>
  <c r="R1054" i="2"/>
  <c r="P1054" i="2"/>
  <c r="BK1054" i="2"/>
  <c r="J1054" i="2"/>
  <c r="BE1054" i="2" s="1"/>
  <c r="BI1052" i="2"/>
  <c r="BH1052" i="2"/>
  <c r="BG1052" i="2"/>
  <c r="BF1052" i="2"/>
  <c r="T1052" i="2"/>
  <c r="R1052" i="2"/>
  <c r="P1052" i="2"/>
  <c r="BK1052" i="2"/>
  <c r="J1052" i="2"/>
  <c r="BE1052" i="2" s="1"/>
  <c r="BI1050" i="2"/>
  <c r="BH1050" i="2"/>
  <c r="BG1050" i="2"/>
  <c r="BF1050" i="2"/>
  <c r="T1050" i="2"/>
  <c r="R1050" i="2"/>
  <c r="P1050" i="2"/>
  <c r="BK1050" i="2"/>
  <c r="J1050" i="2"/>
  <c r="BE1050" i="2" s="1"/>
  <c r="BI1048" i="2"/>
  <c r="BH1048" i="2"/>
  <c r="BG1048" i="2"/>
  <c r="BF1048" i="2"/>
  <c r="T1048" i="2"/>
  <c r="R1048" i="2"/>
  <c r="P1048" i="2"/>
  <c r="BK1048" i="2"/>
  <c r="J1048" i="2"/>
  <c r="BE1048" i="2" s="1"/>
  <c r="BI1043" i="2"/>
  <c r="BH1043" i="2"/>
  <c r="BG1043" i="2"/>
  <c r="BF1043" i="2"/>
  <c r="T1043" i="2"/>
  <c r="R1043" i="2"/>
  <c r="P1043" i="2"/>
  <c r="BK1043" i="2"/>
  <c r="J1043" i="2"/>
  <c r="BE1043" i="2" s="1"/>
  <c r="BI1041" i="2"/>
  <c r="BH1041" i="2"/>
  <c r="BG1041" i="2"/>
  <c r="BF1041" i="2"/>
  <c r="T1041" i="2"/>
  <c r="R1041" i="2"/>
  <c r="P1041" i="2"/>
  <c r="BK1041" i="2"/>
  <c r="J1041" i="2"/>
  <c r="BE1041" i="2" s="1"/>
  <c r="BI1039" i="2"/>
  <c r="BH1039" i="2"/>
  <c r="BG1039" i="2"/>
  <c r="BF1039" i="2"/>
  <c r="T1039" i="2"/>
  <c r="R1039" i="2"/>
  <c r="P1039" i="2"/>
  <c r="BK1039" i="2"/>
  <c r="J1039" i="2"/>
  <c r="BE1039" i="2" s="1"/>
  <c r="BI1037" i="2"/>
  <c r="BH1037" i="2"/>
  <c r="BG1037" i="2"/>
  <c r="BF1037" i="2"/>
  <c r="T1037" i="2"/>
  <c r="R1037" i="2"/>
  <c r="P1037" i="2"/>
  <c r="BK1037" i="2"/>
  <c r="J1037" i="2"/>
  <c r="BE1037" i="2" s="1"/>
  <c r="BI1033" i="2"/>
  <c r="BH1033" i="2"/>
  <c r="BG1033" i="2"/>
  <c r="BF1033" i="2"/>
  <c r="T1033" i="2"/>
  <c r="R1033" i="2"/>
  <c r="P1033" i="2"/>
  <c r="BK1033" i="2"/>
  <c r="J1033" i="2"/>
  <c r="BE1033" i="2" s="1"/>
  <c r="BI1031" i="2"/>
  <c r="BH1031" i="2"/>
  <c r="BG1031" i="2"/>
  <c r="BF1031" i="2"/>
  <c r="T1031" i="2"/>
  <c r="T1030" i="2" s="1"/>
  <c r="R1031" i="2"/>
  <c r="R1030" i="2" s="1"/>
  <c r="P1031" i="2"/>
  <c r="BK1031" i="2"/>
  <c r="BK1030" i="2" s="1"/>
  <c r="J1030" i="2" s="1"/>
  <c r="J75" i="2" s="1"/>
  <c r="J1031" i="2"/>
  <c r="BE1031" i="2" s="1"/>
  <c r="BI1029" i="2"/>
  <c r="BH1029" i="2"/>
  <c r="BG1029" i="2"/>
  <c r="BF1029" i="2"/>
  <c r="BE1029" i="2"/>
  <c r="T1029" i="2"/>
  <c r="R1029" i="2"/>
  <c r="P1029" i="2"/>
  <c r="BK1029" i="2"/>
  <c r="J1029" i="2"/>
  <c r="BI1027" i="2"/>
  <c r="BH1027" i="2"/>
  <c r="BG1027" i="2"/>
  <c r="BF1027" i="2"/>
  <c r="BE1027" i="2"/>
  <c r="T1027" i="2"/>
  <c r="R1027" i="2"/>
  <c r="P1027" i="2"/>
  <c r="BK1027" i="2"/>
  <c r="J1027" i="2"/>
  <c r="BI1025" i="2"/>
  <c r="BH1025" i="2"/>
  <c r="BG1025" i="2"/>
  <c r="BF1025" i="2"/>
  <c r="BE1025" i="2"/>
  <c r="T1025" i="2"/>
  <c r="R1025" i="2"/>
  <c r="P1025" i="2"/>
  <c r="BK1025" i="2"/>
  <c r="J1025" i="2"/>
  <c r="BI1021" i="2"/>
  <c r="BH1021" i="2"/>
  <c r="BG1021" i="2"/>
  <c r="BF1021" i="2"/>
  <c r="BE1021" i="2"/>
  <c r="T1021" i="2"/>
  <c r="R1021" i="2"/>
  <c r="P1021" i="2"/>
  <c r="BK1021" i="2"/>
  <c r="J1021" i="2"/>
  <c r="BI1019" i="2"/>
  <c r="BH1019" i="2"/>
  <c r="BG1019" i="2"/>
  <c r="BF1019" i="2"/>
  <c r="BE1019" i="2"/>
  <c r="T1019" i="2"/>
  <c r="R1019" i="2"/>
  <c r="P1019" i="2"/>
  <c r="BK1019" i="2"/>
  <c r="J1019" i="2"/>
  <c r="BI1017" i="2"/>
  <c r="BH1017" i="2"/>
  <c r="BG1017" i="2"/>
  <c r="BF1017" i="2"/>
  <c r="BE1017" i="2"/>
  <c r="T1017" i="2"/>
  <c r="R1017" i="2"/>
  <c r="P1017" i="2"/>
  <c r="BK1017" i="2"/>
  <c r="J1017" i="2"/>
  <c r="BI1015" i="2"/>
  <c r="BH1015" i="2"/>
  <c r="BG1015" i="2"/>
  <c r="BF1015" i="2"/>
  <c r="BE1015" i="2"/>
  <c r="T1015" i="2"/>
  <c r="R1015" i="2"/>
  <c r="P1015" i="2"/>
  <c r="BK1015" i="2"/>
  <c r="J1015" i="2"/>
  <c r="BI1013" i="2"/>
  <c r="BH1013" i="2"/>
  <c r="BG1013" i="2"/>
  <c r="BF1013" i="2"/>
  <c r="BE1013" i="2"/>
  <c r="T1013" i="2"/>
  <c r="R1013" i="2"/>
  <c r="P1013" i="2"/>
  <c r="BK1013" i="2"/>
  <c r="J1013" i="2"/>
  <c r="BI1011" i="2"/>
  <c r="BH1011" i="2"/>
  <c r="BG1011" i="2"/>
  <c r="BF1011" i="2"/>
  <c r="BE1011" i="2"/>
  <c r="T1011" i="2"/>
  <c r="R1011" i="2"/>
  <c r="P1011" i="2"/>
  <c r="BK1011" i="2"/>
  <c r="J1011" i="2"/>
  <c r="BI1007" i="2"/>
  <c r="BH1007" i="2"/>
  <c r="BG1007" i="2"/>
  <c r="BF1007" i="2"/>
  <c r="BE1007" i="2"/>
  <c r="T1007" i="2"/>
  <c r="R1007" i="2"/>
  <c r="P1007" i="2"/>
  <c r="BK1007" i="2"/>
  <c r="J1007" i="2"/>
  <c r="BI1002" i="2"/>
  <c r="BH1002" i="2"/>
  <c r="BG1002" i="2"/>
  <c r="BF1002" i="2"/>
  <c r="BE1002" i="2"/>
  <c r="T1002" i="2"/>
  <c r="R1002" i="2"/>
  <c r="P1002" i="2"/>
  <c r="BK1002" i="2"/>
  <c r="J1002" i="2"/>
  <c r="BI1000" i="2"/>
  <c r="BH1000" i="2"/>
  <c r="BG1000" i="2"/>
  <c r="BF1000" i="2"/>
  <c r="BE1000" i="2"/>
  <c r="T1000" i="2"/>
  <c r="R1000" i="2"/>
  <c r="P1000" i="2"/>
  <c r="BK1000" i="2"/>
  <c r="J1000" i="2"/>
  <c r="BI997" i="2"/>
  <c r="BH997" i="2"/>
  <c r="BG997" i="2"/>
  <c r="BF997" i="2"/>
  <c r="BE997" i="2"/>
  <c r="T997" i="2"/>
  <c r="R997" i="2"/>
  <c r="P997" i="2"/>
  <c r="BK997" i="2"/>
  <c r="J997" i="2"/>
  <c r="BI991" i="2"/>
  <c r="BH991" i="2"/>
  <c r="BG991" i="2"/>
  <c r="BF991" i="2"/>
  <c r="BE991" i="2"/>
  <c r="T991" i="2"/>
  <c r="R991" i="2"/>
  <c r="P991" i="2"/>
  <c r="BK991" i="2"/>
  <c r="J991" i="2"/>
  <c r="BI988" i="2"/>
  <c r="BH988" i="2"/>
  <c r="BG988" i="2"/>
  <c r="BF988" i="2"/>
  <c r="BE988" i="2"/>
  <c r="T988" i="2"/>
  <c r="R988" i="2"/>
  <c r="P988" i="2"/>
  <c r="BK988" i="2"/>
  <c r="J988" i="2"/>
  <c r="BI985" i="2"/>
  <c r="BH985" i="2"/>
  <c r="BG985" i="2"/>
  <c r="BF985" i="2"/>
  <c r="BE985" i="2"/>
  <c r="T985" i="2"/>
  <c r="R985" i="2"/>
  <c r="P985" i="2"/>
  <c r="BK985" i="2"/>
  <c r="J985" i="2"/>
  <c r="BI983" i="2"/>
  <c r="BH983" i="2"/>
  <c r="BG983" i="2"/>
  <c r="BF983" i="2"/>
  <c r="BE983" i="2"/>
  <c r="T983" i="2"/>
  <c r="R983" i="2"/>
  <c r="P983" i="2"/>
  <c r="BK983" i="2"/>
  <c r="J983" i="2"/>
  <c r="BI980" i="2"/>
  <c r="BH980" i="2"/>
  <c r="BG980" i="2"/>
  <c r="BF980" i="2"/>
  <c r="BE980" i="2"/>
  <c r="T980" i="2"/>
  <c r="R980" i="2"/>
  <c r="P980" i="2"/>
  <c r="BK980" i="2"/>
  <c r="J980" i="2"/>
  <c r="BI977" i="2"/>
  <c r="BH977" i="2"/>
  <c r="BG977" i="2"/>
  <c r="BF977" i="2"/>
  <c r="BE977" i="2"/>
  <c r="T977" i="2"/>
  <c r="R977" i="2"/>
  <c r="P977" i="2"/>
  <c r="BK977" i="2"/>
  <c r="J977" i="2"/>
  <c r="BI974" i="2"/>
  <c r="BH974" i="2"/>
  <c r="BG974" i="2"/>
  <c r="BF974" i="2"/>
  <c r="BE974" i="2"/>
  <c r="T974" i="2"/>
  <c r="R974" i="2"/>
  <c r="P974" i="2"/>
  <c r="BK974" i="2"/>
  <c r="J974" i="2"/>
  <c r="BI972" i="2"/>
  <c r="BH972" i="2"/>
  <c r="BG972" i="2"/>
  <c r="BF972" i="2"/>
  <c r="BE972" i="2"/>
  <c r="T972" i="2"/>
  <c r="R972" i="2"/>
  <c r="P972" i="2"/>
  <c r="BK972" i="2"/>
  <c r="J972" i="2"/>
  <c r="BI970" i="2"/>
  <c r="BH970" i="2"/>
  <c r="BG970" i="2"/>
  <c r="BF970" i="2"/>
  <c r="BE970" i="2"/>
  <c r="T970" i="2"/>
  <c r="T969" i="2" s="1"/>
  <c r="R970" i="2"/>
  <c r="R969" i="2" s="1"/>
  <c r="P970" i="2"/>
  <c r="P969" i="2" s="1"/>
  <c r="BK970" i="2"/>
  <c r="J970" i="2"/>
  <c r="BI968" i="2"/>
  <c r="BH968" i="2"/>
  <c r="BG968" i="2"/>
  <c r="BF968" i="2"/>
  <c r="T968" i="2"/>
  <c r="R968" i="2"/>
  <c r="P968" i="2"/>
  <c r="BK968" i="2"/>
  <c r="J968" i="2"/>
  <c r="BE968" i="2" s="1"/>
  <c r="BI966" i="2"/>
  <c r="BH966" i="2"/>
  <c r="BG966" i="2"/>
  <c r="BF966" i="2"/>
  <c r="T966" i="2"/>
  <c r="R966" i="2"/>
  <c r="P966" i="2"/>
  <c r="BK966" i="2"/>
  <c r="J966" i="2"/>
  <c r="BE966" i="2" s="1"/>
  <c r="BI962" i="2"/>
  <c r="BH962" i="2"/>
  <c r="BG962" i="2"/>
  <c r="BF962" i="2"/>
  <c r="T962" i="2"/>
  <c r="R962" i="2"/>
  <c r="P962" i="2"/>
  <c r="BK962" i="2"/>
  <c r="J962" i="2"/>
  <c r="BE962" i="2" s="1"/>
  <c r="BI960" i="2"/>
  <c r="BH960" i="2"/>
  <c r="BG960" i="2"/>
  <c r="BF960" i="2"/>
  <c r="T960" i="2"/>
  <c r="R960" i="2"/>
  <c r="P960" i="2"/>
  <c r="BK960" i="2"/>
  <c r="J960" i="2"/>
  <c r="BE960" i="2" s="1"/>
  <c r="BI957" i="2"/>
  <c r="BH957" i="2"/>
  <c r="BG957" i="2"/>
  <c r="BF957" i="2"/>
  <c r="T957" i="2"/>
  <c r="R957" i="2"/>
  <c r="P957" i="2"/>
  <c r="BK957" i="2"/>
  <c r="J957" i="2"/>
  <c r="BE957" i="2" s="1"/>
  <c r="BI954" i="2"/>
  <c r="BH954" i="2"/>
  <c r="BG954" i="2"/>
  <c r="BF954" i="2"/>
  <c r="T954" i="2"/>
  <c r="R954" i="2"/>
  <c r="P954" i="2"/>
  <c r="BK954" i="2"/>
  <c r="J954" i="2"/>
  <c r="BE954" i="2" s="1"/>
  <c r="BI946" i="2"/>
  <c r="BH946" i="2"/>
  <c r="BG946" i="2"/>
  <c r="BF946" i="2"/>
  <c r="T946" i="2"/>
  <c r="R946" i="2"/>
  <c r="P946" i="2"/>
  <c r="BK946" i="2"/>
  <c r="J946" i="2"/>
  <c r="BE946" i="2" s="1"/>
  <c r="BI941" i="2"/>
  <c r="BH941" i="2"/>
  <c r="BG941" i="2"/>
  <c r="BF941" i="2"/>
  <c r="T941" i="2"/>
  <c r="R941" i="2"/>
  <c r="P941" i="2"/>
  <c r="BK941" i="2"/>
  <c r="J941" i="2"/>
  <c r="BE941" i="2" s="1"/>
  <c r="BI926" i="2"/>
  <c r="BH926" i="2"/>
  <c r="BG926" i="2"/>
  <c r="BF926" i="2"/>
  <c r="T926" i="2"/>
  <c r="R926" i="2"/>
  <c r="P926" i="2"/>
  <c r="BK926" i="2"/>
  <c r="J926" i="2"/>
  <c r="BE926" i="2" s="1"/>
  <c r="BI914" i="2"/>
  <c r="BH914" i="2"/>
  <c r="BG914" i="2"/>
  <c r="BF914" i="2"/>
  <c r="BE914" i="2"/>
  <c r="T914" i="2"/>
  <c r="R914" i="2"/>
  <c r="P914" i="2"/>
  <c r="BK914" i="2"/>
  <c r="J914" i="2"/>
  <c r="BI906" i="2"/>
  <c r="BH906" i="2"/>
  <c r="BG906" i="2"/>
  <c r="BF906" i="2"/>
  <c r="T906" i="2"/>
  <c r="R906" i="2"/>
  <c r="P906" i="2"/>
  <c r="BK906" i="2"/>
  <c r="J906" i="2"/>
  <c r="BE906" i="2" s="1"/>
  <c r="BI896" i="2"/>
  <c r="BH896" i="2"/>
  <c r="BG896" i="2"/>
  <c r="BF896" i="2"/>
  <c r="BE896" i="2"/>
  <c r="T896" i="2"/>
  <c r="R896" i="2"/>
  <c r="P896" i="2"/>
  <c r="BK896" i="2"/>
  <c r="J896" i="2"/>
  <c r="BI881" i="2"/>
  <c r="BH881" i="2"/>
  <c r="BG881" i="2"/>
  <c r="BF881" i="2"/>
  <c r="T881" i="2"/>
  <c r="R881" i="2"/>
  <c r="P881" i="2"/>
  <c r="BK881" i="2"/>
  <c r="J881" i="2"/>
  <c r="BE881" i="2" s="1"/>
  <c r="BI878" i="2"/>
  <c r="BH878" i="2"/>
  <c r="BG878" i="2"/>
  <c r="BF878" i="2"/>
  <c r="T878" i="2"/>
  <c r="R878" i="2"/>
  <c r="P878" i="2"/>
  <c r="BK878" i="2"/>
  <c r="J878" i="2"/>
  <c r="BE878" i="2" s="1"/>
  <c r="BI873" i="2"/>
  <c r="BH873" i="2"/>
  <c r="BG873" i="2"/>
  <c r="BF873" i="2"/>
  <c r="BE873" i="2"/>
  <c r="T873" i="2"/>
  <c r="R873" i="2"/>
  <c r="P873" i="2"/>
  <c r="BK873" i="2"/>
  <c r="J873" i="2"/>
  <c r="BI865" i="2"/>
  <c r="BH865" i="2"/>
  <c r="BG865" i="2"/>
  <c r="BF865" i="2"/>
  <c r="T865" i="2"/>
  <c r="R865" i="2"/>
  <c r="P865" i="2"/>
  <c r="BK865" i="2"/>
  <c r="J865" i="2"/>
  <c r="BE865" i="2" s="1"/>
  <c r="BI861" i="2"/>
  <c r="BH861" i="2"/>
  <c r="BG861" i="2"/>
  <c r="BF861" i="2"/>
  <c r="BE861" i="2"/>
  <c r="T861" i="2"/>
  <c r="R861" i="2"/>
  <c r="P861" i="2"/>
  <c r="BK861" i="2"/>
  <c r="J861" i="2"/>
  <c r="BI857" i="2"/>
  <c r="BH857" i="2"/>
  <c r="BG857" i="2"/>
  <c r="BF857" i="2"/>
  <c r="T857" i="2"/>
  <c r="R857" i="2"/>
  <c r="P857" i="2"/>
  <c r="BK857" i="2"/>
  <c r="J857" i="2"/>
  <c r="BE857" i="2" s="1"/>
  <c r="BI853" i="2"/>
  <c r="BH853" i="2"/>
  <c r="BG853" i="2"/>
  <c r="BF853" i="2"/>
  <c r="BE853" i="2"/>
  <c r="T853" i="2"/>
  <c r="R853" i="2"/>
  <c r="P853" i="2"/>
  <c r="BK853" i="2"/>
  <c r="J853" i="2"/>
  <c r="BI849" i="2"/>
  <c r="BH849" i="2"/>
  <c r="BG849" i="2"/>
  <c r="BF849" i="2"/>
  <c r="T849" i="2"/>
  <c r="R849" i="2"/>
  <c r="P849" i="2"/>
  <c r="BK849" i="2"/>
  <c r="J849" i="2"/>
  <c r="BE849" i="2" s="1"/>
  <c r="BI847" i="2"/>
  <c r="BH847" i="2"/>
  <c r="BG847" i="2"/>
  <c r="BF847" i="2"/>
  <c r="BE847" i="2"/>
  <c r="T847" i="2"/>
  <c r="R847" i="2"/>
  <c r="P847" i="2"/>
  <c r="BK847" i="2"/>
  <c r="J847" i="2"/>
  <c r="BI837" i="2"/>
  <c r="BH837" i="2"/>
  <c r="BG837" i="2"/>
  <c r="BF837" i="2"/>
  <c r="T837" i="2"/>
  <c r="R837" i="2"/>
  <c r="P837" i="2"/>
  <c r="BK837" i="2"/>
  <c r="J837" i="2"/>
  <c r="BE837" i="2" s="1"/>
  <c r="BI827" i="2"/>
  <c r="BH827" i="2"/>
  <c r="BG827" i="2"/>
  <c r="BF827" i="2"/>
  <c r="BE827" i="2"/>
  <c r="T827" i="2"/>
  <c r="R827" i="2"/>
  <c r="P827" i="2"/>
  <c r="BK827" i="2"/>
  <c r="J827" i="2"/>
  <c r="BI817" i="2"/>
  <c r="BH817" i="2"/>
  <c r="BG817" i="2"/>
  <c r="BF817" i="2"/>
  <c r="T817" i="2"/>
  <c r="T816" i="2" s="1"/>
  <c r="R817" i="2"/>
  <c r="P817" i="2"/>
  <c r="BK817" i="2"/>
  <c r="J817" i="2"/>
  <c r="BE817" i="2" s="1"/>
  <c r="BI814" i="2"/>
  <c r="BH814" i="2"/>
  <c r="BG814" i="2"/>
  <c r="BF814" i="2"/>
  <c r="T814" i="2"/>
  <c r="T813" i="2" s="1"/>
  <c r="R814" i="2"/>
  <c r="R813" i="2" s="1"/>
  <c r="P814" i="2"/>
  <c r="P813" i="2" s="1"/>
  <c r="BK814" i="2"/>
  <c r="BK813" i="2" s="1"/>
  <c r="J813" i="2" s="1"/>
  <c r="J814" i="2"/>
  <c r="BE814" i="2" s="1"/>
  <c r="J72" i="2"/>
  <c r="BI812" i="2"/>
  <c r="BH812" i="2"/>
  <c r="BG812" i="2"/>
  <c r="BF812" i="2"/>
  <c r="BE812" i="2"/>
  <c r="T812" i="2"/>
  <c r="R812" i="2"/>
  <c r="P812" i="2"/>
  <c r="BK812" i="2"/>
  <c r="J812" i="2"/>
  <c r="BI810" i="2"/>
  <c r="BH810" i="2"/>
  <c r="BG810" i="2"/>
  <c r="BF810" i="2"/>
  <c r="T810" i="2"/>
  <c r="R810" i="2"/>
  <c r="P810" i="2"/>
  <c r="BK810" i="2"/>
  <c r="J810" i="2"/>
  <c r="BE810" i="2" s="1"/>
  <c r="BI808" i="2"/>
  <c r="BH808" i="2"/>
  <c r="BG808" i="2"/>
  <c r="BF808" i="2"/>
  <c r="BE808" i="2"/>
  <c r="T808" i="2"/>
  <c r="R808" i="2"/>
  <c r="P808" i="2"/>
  <c r="BK808" i="2"/>
  <c r="J808" i="2"/>
  <c r="BI806" i="2"/>
  <c r="BH806" i="2"/>
  <c r="BG806" i="2"/>
  <c r="BF806" i="2"/>
  <c r="T806" i="2"/>
  <c r="R806" i="2"/>
  <c r="P806" i="2"/>
  <c r="BK806" i="2"/>
  <c r="J806" i="2"/>
  <c r="BE806" i="2" s="1"/>
  <c r="BI804" i="2"/>
  <c r="BH804" i="2"/>
  <c r="BG804" i="2"/>
  <c r="BF804" i="2"/>
  <c r="BE804" i="2"/>
  <c r="T804" i="2"/>
  <c r="R804" i="2"/>
  <c r="P804" i="2"/>
  <c r="P803" i="2" s="1"/>
  <c r="BK804" i="2"/>
  <c r="BK803" i="2" s="1"/>
  <c r="J803" i="2" s="1"/>
  <c r="J71" i="2" s="1"/>
  <c r="J804" i="2"/>
  <c r="BI802" i="2"/>
  <c r="BH802" i="2"/>
  <c r="BG802" i="2"/>
  <c r="BF802" i="2"/>
  <c r="BE802" i="2"/>
  <c r="T802" i="2"/>
  <c r="R802" i="2"/>
  <c r="P802" i="2"/>
  <c r="BK802" i="2"/>
  <c r="J802" i="2"/>
  <c r="BI797" i="2"/>
  <c r="BH797" i="2"/>
  <c r="BG797" i="2"/>
  <c r="BF797" i="2"/>
  <c r="T797" i="2"/>
  <c r="R797" i="2"/>
  <c r="P797" i="2"/>
  <c r="BK797" i="2"/>
  <c r="J797" i="2"/>
  <c r="BE797" i="2" s="1"/>
  <c r="BI795" i="2"/>
  <c r="BH795" i="2"/>
  <c r="BG795" i="2"/>
  <c r="BF795" i="2"/>
  <c r="BE795" i="2"/>
  <c r="T795" i="2"/>
  <c r="T794" i="2" s="1"/>
  <c r="R795" i="2"/>
  <c r="P795" i="2"/>
  <c r="BK795" i="2"/>
  <c r="BK794" i="2" s="1"/>
  <c r="J794" i="2" s="1"/>
  <c r="J70" i="2" s="1"/>
  <c r="J795" i="2"/>
  <c r="BI793" i="2"/>
  <c r="BH793" i="2"/>
  <c r="BG793" i="2"/>
  <c r="BF793" i="2"/>
  <c r="T793" i="2"/>
  <c r="R793" i="2"/>
  <c r="P793" i="2"/>
  <c r="BK793" i="2"/>
  <c r="J793" i="2"/>
  <c r="BE793" i="2" s="1"/>
  <c r="BI789" i="2"/>
  <c r="BH789" i="2"/>
  <c r="BG789" i="2"/>
  <c r="BF789" i="2"/>
  <c r="BE789" i="2"/>
  <c r="T789" i="2"/>
  <c r="R789" i="2"/>
  <c r="P789" i="2"/>
  <c r="BK789" i="2"/>
  <c r="J789" i="2"/>
  <c r="BI785" i="2"/>
  <c r="BH785" i="2"/>
  <c r="BG785" i="2"/>
  <c r="BF785" i="2"/>
  <c r="T785" i="2"/>
  <c r="R785" i="2"/>
  <c r="P785" i="2"/>
  <c r="BK785" i="2"/>
  <c r="J785" i="2"/>
  <c r="BE785" i="2" s="1"/>
  <c r="BI783" i="2"/>
  <c r="BH783" i="2"/>
  <c r="BG783" i="2"/>
  <c r="BF783" i="2"/>
  <c r="BE783" i="2"/>
  <c r="T783" i="2"/>
  <c r="R783" i="2"/>
  <c r="P783" i="2"/>
  <c r="BK783" i="2"/>
  <c r="J783" i="2"/>
  <c r="BI781" i="2"/>
  <c r="BH781" i="2"/>
  <c r="BG781" i="2"/>
  <c r="BF781" i="2"/>
  <c r="T781" i="2"/>
  <c r="R781" i="2"/>
  <c r="P781" i="2"/>
  <c r="BK781" i="2"/>
  <c r="J781" i="2"/>
  <c r="BE781" i="2" s="1"/>
  <c r="BI777" i="2"/>
  <c r="BH777" i="2"/>
  <c r="BG777" i="2"/>
  <c r="BF777" i="2"/>
  <c r="BE777" i="2"/>
  <c r="T777" i="2"/>
  <c r="R777" i="2"/>
  <c r="P777" i="2"/>
  <c r="BK777" i="2"/>
  <c r="J777" i="2"/>
  <c r="BI775" i="2"/>
  <c r="BH775" i="2"/>
  <c r="BG775" i="2"/>
  <c r="BF775" i="2"/>
  <c r="T775" i="2"/>
  <c r="R775" i="2"/>
  <c r="P775" i="2"/>
  <c r="BK775" i="2"/>
  <c r="J775" i="2"/>
  <c r="BE775" i="2" s="1"/>
  <c r="BI773" i="2"/>
  <c r="BH773" i="2"/>
  <c r="BG773" i="2"/>
  <c r="BF773" i="2"/>
  <c r="BE773" i="2"/>
  <c r="T773" i="2"/>
  <c r="R773" i="2"/>
  <c r="P773" i="2"/>
  <c r="BK773" i="2"/>
  <c r="J773" i="2"/>
  <c r="BI769" i="2"/>
  <c r="BH769" i="2"/>
  <c r="BG769" i="2"/>
  <c r="BF769" i="2"/>
  <c r="T769" i="2"/>
  <c r="R769" i="2"/>
  <c r="P769" i="2"/>
  <c r="BK769" i="2"/>
  <c r="J769" i="2"/>
  <c r="BE769" i="2" s="1"/>
  <c r="BI763" i="2"/>
  <c r="BH763" i="2"/>
  <c r="BG763" i="2"/>
  <c r="BF763" i="2"/>
  <c r="BE763" i="2"/>
  <c r="T763" i="2"/>
  <c r="R763" i="2"/>
  <c r="P763" i="2"/>
  <c r="BK763" i="2"/>
  <c r="J763" i="2"/>
  <c r="BI761" i="2"/>
  <c r="BH761" i="2"/>
  <c r="BG761" i="2"/>
  <c r="BF761" i="2"/>
  <c r="T761" i="2"/>
  <c r="R761" i="2"/>
  <c r="P761" i="2"/>
  <c r="BK761" i="2"/>
  <c r="J761" i="2"/>
  <c r="BE761" i="2" s="1"/>
  <c r="BI751" i="2"/>
  <c r="BH751" i="2"/>
  <c r="BG751" i="2"/>
  <c r="BF751" i="2"/>
  <c r="BE751" i="2"/>
  <c r="T751" i="2"/>
  <c r="R751" i="2"/>
  <c r="P751" i="2"/>
  <c r="BK751" i="2"/>
  <c r="J751" i="2"/>
  <c r="BI741" i="2"/>
  <c r="BH741" i="2"/>
  <c r="BG741" i="2"/>
  <c r="BF741" i="2"/>
  <c r="T741" i="2"/>
  <c r="T740" i="2" s="1"/>
  <c r="R741" i="2"/>
  <c r="R740" i="2" s="1"/>
  <c r="P741" i="2"/>
  <c r="BK741" i="2"/>
  <c r="J741" i="2"/>
  <c r="BE741" i="2" s="1"/>
  <c r="BI738" i="2"/>
  <c r="BH738" i="2"/>
  <c r="BG738" i="2"/>
  <c r="BF738" i="2"/>
  <c r="T738" i="2"/>
  <c r="T737" i="2" s="1"/>
  <c r="R738" i="2"/>
  <c r="R737" i="2" s="1"/>
  <c r="P738" i="2"/>
  <c r="P737" i="2" s="1"/>
  <c r="BK738" i="2"/>
  <c r="BK737" i="2" s="1"/>
  <c r="J737" i="2" s="1"/>
  <c r="J738" i="2"/>
  <c r="BE738" i="2" s="1"/>
  <c r="J67" i="2"/>
  <c r="BI736" i="2"/>
  <c r="BH736" i="2"/>
  <c r="BG736" i="2"/>
  <c r="BF736" i="2"/>
  <c r="T736" i="2"/>
  <c r="R736" i="2"/>
  <c r="P736" i="2"/>
  <c r="BK736" i="2"/>
  <c r="J736" i="2"/>
  <c r="BE736" i="2" s="1"/>
  <c r="BI734" i="2"/>
  <c r="BH734" i="2"/>
  <c r="BG734" i="2"/>
  <c r="BF734" i="2"/>
  <c r="BE734" i="2"/>
  <c r="T734" i="2"/>
  <c r="R734" i="2"/>
  <c r="P734" i="2"/>
  <c r="BK734" i="2"/>
  <c r="J734" i="2"/>
  <c r="BI733" i="2"/>
  <c r="BH733" i="2"/>
  <c r="BG733" i="2"/>
  <c r="BF733" i="2"/>
  <c r="T733" i="2"/>
  <c r="R733" i="2"/>
  <c r="P733" i="2"/>
  <c r="BK733" i="2"/>
  <c r="J733" i="2"/>
  <c r="BE733" i="2" s="1"/>
  <c r="BI732" i="2"/>
  <c r="BH732" i="2"/>
  <c r="BG732" i="2"/>
  <c r="BF732" i="2"/>
  <c r="BE732" i="2"/>
  <c r="T732" i="2"/>
  <c r="T731" i="2" s="1"/>
  <c r="R732" i="2"/>
  <c r="P732" i="2"/>
  <c r="BK732" i="2"/>
  <c r="BK731" i="2" s="1"/>
  <c r="J731" i="2" s="1"/>
  <c r="J66" i="2" s="1"/>
  <c r="J732" i="2"/>
  <c r="BI728" i="2"/>
  <c r="BH728" i="2"/>
  <c r="BG728" i="2"/>
  <c r="BF728" i="2"/>
  <c r="T728" i="2"/>
  <c r="R728" i="2"/>
  <c r="P728" i="2"/>
  <c r="BK728" i="2"/>
  <c r="J728" i="2"/>
  <c r="BE728" i="2" s="1"/>
  <c r="BI726" i="2"/>
  <c r="BH726" i="2"/>
  <c r="BG726" i="2"/>
  <c r="BF726" i="2"/>
  <c r="BE726" i="2"/>
  <c r="T726" i="2"/>
  <c r="R726" i="2"/>
  <c r="P726" i="2"/>
  <c r="BK726" i="2"/>
  <c r="J726" i="2"/>
  <c r="BI724" i="2"/>
  <c r="BH724" i="2"/>
  <c r="BG724" i="2"/>
  <c r="BF724" i="2"/>
  <c r="T724" i="2"/>
  <c r="R724" i="2"/>
  <c r="P724" i="2"/>
  <c r="BK724" i="2"/>
  <c r="J724" i="2"/>
  <c r="BE724" i="2" s="1"/>
  <c r="BI721" i="2"/>
  <c r="BH721" i="2"/>
  <c r="BG721" i="2"/>
  <c r="BF721" i="2"/>
  <c r="BE721" i="2"/>
  <c r="T721" i="2"/>
  <c r="R721" i="2"/>
  <c r="P721" i="2"/>
  <c r="BK721" i="2"/>
  <c r="J721" i="2"/>
  <c r="BI719" i="2"/>
  <c r="BH719" i="2"/>
  <c r="BG719" i="2"/>
  <c r="BF719" i="2"/>
  <c r="T719" i="2"/>
  <c r="R719" i="2"/>
  <c r="P719" i="2"/>
  <c r="BK719" i="2"/>
  <c r="J719" i="2"/>
  <c r="BE719" i="2" s="1"/>
  <c r="BI717" i="2"/>
  <c r="BH717" i="2"/>
  <c r="BG717" i="2"/>
  <c r="BF717" i="2"/>
  <c r="BE717" i="2"/>
  <c r="T717" i="2"/>
  <c r="R717" i="2"/>
  <c r="P717" i="2"/>
  <c r="BK717" i="2"/>
  <c r="J717" i="2"/>
  <c r="BI714" i="2"/>
  <c r="BH714" i="2"/>
  <c r="BG714" i="2"/>
  <c r="BF714" i="2"/>
  <c r="T714" i="2"/>
  <c r="T713" i="2" s="1"/>
  <c r="R714" i="2"/>
  <c r="R713" i="2" s="1"/>
  <c r="P714" i="2"/>
  <c r="BK714" i="2"/>
  <c r="J714" i="2"/>
  <c r="BE714" i="2" s="1"/>
  <c r="BI711" i="2"/>
  <c r="BH711" i="2"/>
  <c r="BG711" i="2"/>
  <c r="BF711" i="2"/>
  <c r="T711" i="2"/>
  <c r="R711" i="2"/>
  <c r="P711" i="2"/>
  <c r="BK711" i="2"/>
  <c r="J711" i="2"/>
  <c r="BE711" i="2" s="1"/>
  <c r="BI709" i="2"/>
  <c r="BH709" i="2"/>
  <c r="BG709" i="2"/>
  <c r="BF709" i="2"/>
  <c r="BE709" i="2"/>
  <c r="T709" i="2"/>
  <c r="R709" i="2"/>
  <c r="P709" i="2"/>
  <c r="BK709" i="2"/>
  <c r="J709" i="2"/>
  <c r="BI707" i="2"/>
  <c r="BH707" i="2"/>
  <c r="BG707" i="2"/>
  <c r="BF707" i="2"/>
  <c r="T707" i="2"/>
  <c r="R707" i="2"/>
  <c r="P707" i="2"/>
  <c r="BK707" i="2"/>
  <c r="J707" i="2"/>
  <c r="BE707" i="2" s="1"/>
  <c r="BI703" i="2"/>
  <c r="BH703" i="2"/>
  <c r="BG703" i="2"/>
  <c r="BF703" i="2"/>
  <c r="BE703" i="2"/>
  <c r="T703" i="2"/>
  <c r="R703" i="2"/>
  <c r="P703" i="2"/>
  <c r="BK703" i="2"/>
  <c r="J703" i="2"/>
  <c r="BI701" i="2"/>
  <c r="BH701" i="2"/>
  <c r="BG701" i="2"/>
  <c r="BF701" i="2"/>
  <c r="T701" i="2"/>
  <c r="R701" i="2"/>
  <c r="P701" i="2"/>
  <c r="BK701" i="2"/>
  <c r="J701" i="2"/>
  <c r="BE701" i="2" s="1"/>
  <c r="BI695" i="2"/>
  <c r="BH695" i="2"/>
  <c r="BG695" i="2"/>
  <c r="BF695" i="2"/>
  <c r="BE695" i="2"/>
  <c r="T695" i="2"/>
  <c r="R695" i="2"/>
  <c r="P695" i="2"/>
  <c r="BK695" i="2"/>
  <c r="J695" i="2"/>
  <c r="BI693" i="2"/>
  <c r="BH693" i="2"/>
  <c r="BG693" i="2"/>
  <c r="BF693" i="2"/>
  <c r="T693" i="2"/>
  <c r="R693" i="2"/>
  <c r="P693" i="2"/>
  <c r="BK693" i="2"/>
  <c r="J693" i="2"/>
  <c r="BE693" i="2" s="1"/>
  <c r="BI691" i="2"/>
  <c r="BH691" i="2"/>
  <c r="BG691" i="2"/>
  <c r="BF691" i="2"/>
  <c r="BE691" i="2"/>
  <c r="T691" i="2"/>
  <c r="R691" i="2"/>
  <c r="P691" i="2"/>
  <c r="BK691" i="2"/>
  <c r="J691" i="2"/>
  <c r="BI689" i="2"/>
  <c r="BH689" i="2"/>
  <c r="BG689" i="2"/>
  <c r="BF689" i="2"/>
  <c r="T689" i="2"/>
  <c r="R689" i="2"/>
  <c r="P689" i="2"/>
  <c r="BK689" i="2"/>
  <c r="J689" i="2"/>
  <c r="BE689" i="2" s="1"/>
  <c r="BI687" i="2"/>
  <c r="BH687" i="2"/>
  <c r="BG687" i="2"/>
  <c r="BF687" i="2"/>
  <c r="BE687" i="2"/>
  <c r="T687" i="2"/>
  <c r="R687" i="2"/>
  <c r="P687" i="2"/>
  <c r="BK687" i="2"/>
  <c r="J687" i="2"/>
  <c r="BI685" i="2"/>
  <c r="BH685" i="2"/>
  <c r="BG685" i="2"/>
  <c r="BF685" i="2"/>
  <c r="T685" i="2"/>
  <c r="R685" i="2"/>
  <c r="P685" i="2"/>
  <c r="BK685" i="2"/>
  <c r="J685" i="2"/>
  <c r="BE685" i="2" s="1"/>
  <c r="BI681" i="2"/>
  <c r="BH681" i="2"/>
  <c r="BG681" i="2"/>
  <c r="BF681" i="2"/>
  <c r="BE681" i="2"/>
  <c r="T681" i="2"/>
  <c r="R681" i="2"/>
  <c r="P681" i="2"/>
  <c r="BK681" i="2"/>
  <c r="J681" i="2"/>
  <c r="BI679" i="2"/>
  <c r="BH679" i="2"/>
  <c r="BG679" i="2"/>
  <c r="BF679" i="2"/>
  <c r="T679" i="2"/>
  <c r="R679" i="2"/>
  <c r="P679" i="2"/>
  <c r="BK679" i="2"/>
  <c r="J679" i="2"/>
  <c r="BE679" i="2" s="1"/>
  <c r="BI675" i="2"/>
  <c r="BH675" i="2"/>
  <c r="BG675" i="2"/>
  <c r="BF675" i="2"/>
  <c r="BE675" i="2"/>
  <c r="T675" i="2"/>
  <c r="R675" i="2"/>
  <c r="P675" i="2"/>
  <c r="BK675" i="2"/>
  <c r="J675" i="2"/>
  <c r="BI669" i="2"/>
  <c r="BH669" i="2"/>
  <c r="BG669" i="2"/>
  <c r="BF669" i="2"/>
  <c r="T669" i="2"/>
  <c r="R669" i="2"/>
  <c r="P669" i="2"/>
  <c r="BK669" i="2"/>
  <c r="J669" i="2"/>
  <c r="BE669" i="2" s="1"/>
  <c r="BI655" i="2"/>
  <c r="BH655" i="2"/>
  <c r="BG655" i="2"/>
  <c r="BF655" i="2"/>
  <c r="BE655" i="2"/>
  <c r="T655" i="2"/>
  <c r="R655" i="2"/>
  <c r="P655" i="2"/>
  <c r="BK655" i="2"/>
  <c r="J655" i="2"/>
  <c r="BI653" i="2"/>
  <c r="BH653" i="2"/>
  <c r="BG653" i="2"/>
  <c r="BF653" i="2"/>
  <c r="T653" i="2"/>
  <c r="R653" i="2"/>
  <c r="P653" i="2"/>
  <c r="BK653" i="2"/>
  <c r="J653" i="2"/>
  <c r="BE653" i="2" s="1"/>
  <c r="BI651" i="2"/>
  <c r="BH651" i="2"/>
  <c r="BG651" i="2"/>
  <c r="BF651" i="2"/>
  <c r="BE651" i="2"/>
  <c r="T651" i="2"/>
  <c r="R651" i="2"/>
  <c r="P651" i="2"/>
  <c r="BK651" i="2"/>
  <c r="J651" i="2"/>
  <c r="BI647" i="2"/>
  <c r="BH647" i="2"/>
  <c r="BG647" i="2"/>
  <c r="BF647" i="2"/>
  <c r="T647" i="2"/>
  <c r="R647" i="2"/>
  <c r="P647" i="2"/>
  <c r="BK647" i="2"/>
  <c r="J647" i="2"/>
  <c r="BE647" i="2" s="1"/>
  <c r="BI643" i="2"/>
  <c r="BH643" i="2"/>
  <c r="BG643" i="2"/>
  <c r="BF643" i="2"/>
  <c r="BE643" i="2"/>
  <c r="T643" i="2"/>
  <c r="R643" i="2"/>
  <c r="P643" i="2"/>
  <c r="BK643" i="2"/>
  <c r="J643" i="2"/>
  <c r="BI639" i="2"/>
  <c r="BH639" i="2"/>
  <c r="BG639" i="2"/>
  <c r="BF639" i="2"/>
  <c r="T639" i="2"/>
  <c r="R639" i="2"/>
  <c r="P639" i="2"/>
  <c r="BK639" i="2"/>
  <c r="J639" i="2"/>
  <c r="BE639" i="2" s="1"/>
  <c r="BI635" i="2"/>
  <c r="BH635" i="2"/>
  <c r="BG635" i="2"/>
  <c r="BF635" i="2"/>
  <c r="BE635" i="2"/>
  <c r="T635" i="2"/>
  <c r="R635" i="2"/>
  <c r="P635" i="2"/>
  <c r="BK635" i="2"/>
  <c r="J635" i="2"/>
  <c r="BI631" i="2"/>
  <c r="BH631" i="2"/>
  <c r="BG631" i="2"/>
  <c r="BF631" i="2"/>
  <c r="T631" i="2"/>
  <c r="R631" i="2"/>
  <c r="P631" i="2"/>
  <c r="BK631" i="2"/>
  <c r="J631" i="2"/>
  <c r="BE631" i="2" s="1"/>
  <c r="BI630" i="2"/>
  <c r="BH630" i="2"/>
  <c r="BG630" i="2"/>
  <c r="BF630" i="2"/>
  <c r="BE630" i="2"/>
  <c r="T630" i="2"/>
  <c r="R630" i="2"/>
  <c r="P630" i="2"/>
  <c r="BK630" i="2"/>
  <c r="J630" i="2"/>
  <c r="BI628" i="2"/>
  <c r="BH628" i="2"/>
  <c r="BG628" i="2"/>
  <c r="BF628" i="2"/>
  <c r="T628" i="2"/>
  <c r="R628" i="2"/>
  <c r="P628" i="2"/>
  <c r="BK628" i="2"/>
  <c r="J628" i="2"/>
  <c r="BE628" i="2" s="1"/>
  <c r="BI626" i="2"/>
  <c r="BH626" i="2"/>
  <c r="BG626" i="2"/>
  <c r="BF626" i="2"/>
  <c r="BE626" i="2"/>
  <c r="T626" i="2"/>
  <c r="R626" i="2"/>
  <c r="P626" i="2"/>
  <c r="BK626" i="2"/>
  <c r="J626" i="2"/>
  <c r="BI624" i="2"/>
  <c r="BH624" i="2"/>
  <c r="BG624" i="2"/>
  <c r="BF624" i="2"/>
  <c r="T624" i="2"/>
  <c r="R624" i="2"/>
  <c r="P624" i="2"/>
  <c r="BK624" i="2"/>
  <c r="J624" i="2"/>
  <c r="BE624" i="2" s="1"/>
  <c r="BI622" i="2"/>
  <c r="BH622" i="2"/>
  <c r="BG622" i="2"/>
  <c r="BF622" i="2"/>
  <c r="BE622" i="2"/>
  <c r="T622" i="2"/>
  <c r="R622" i="2"/>
  <c r="P622" i="2"/>
  <c r="BK622" i="2"/>
  <c r="J622" i="2"/>
  <c r="BI620" i="2"/>
  <c r="BH620" i="2"/>
  <c r="BG620" i="2"/>
  <c r="BF620" i="2"/>
  <c r="T620" i="2"/>
  <c r="R620" i="2"/>
  <c r="P620" i="2"/>
  <c r="BK620" i="2"/>
  <c r="J620" i="2"/>
  <c r="BE620" i="2" s="1"/>
  <c r="BI618" i="2"/>
  <c r="BH618" i="2"/>
  <c r="BG618" i="2"/>
  <c r="BF618" i="2"/>
  <c r="BE618" i="2"/>
  <c r="T618" i="2"/>
  <c r="R618" i="2"/>
  <c r="P618" i="2"/>
  <c r="BK618" i="2"/>
  <c r="J618" i="2"/>
  <c r="BI616" i="2"/>
  <c r="BH616" i="2"/>
  <c r="BG616" i="2"/>
  <c r="BF616" i="2"/>
  <c r="T616" i="2"/>
  <c r="R616" i="2"/>
  <c r="P616" i="2"/>
  <c r="BK616" i="2"/>
  <c r="J616" i="2"/>
  <c r="BE616" i="2" s="1"/>
  <c r="BI614" i="2"/>
  <c r="BH614" i="2"/>
  <c r="BG614" i="2"/>
  <c r="BF614" i="2"/>
  <c r="BE614" i="2"/>
  <c r="T614" i="2"/>
  <c r="T613" i="2" s="1"/>
  <c r="R614" i="2"/>
  <c r="P614" i="2"/>
  <c r="BK614" i="2"/>
  <c r="BK613" i="2" s="1"/>
  <c r="J613" i="2" s="1"/>
  <c r="J64" i="2" s="1"/>
  <c r="J614" i="2"/>
  <c r="BI609" i="2"/>
  <c r="BH609" i="2"/>
  <c r="BG609" i="2"/>
  <c r="BF609" i="2"/>
  <c r="T609" i="2"/>
  <c r="R609" i="2"/>
  <c r="P609" i="2"/>
  <c r="BK609" i="2"/>
  <c r="J609" i="2"/>
  <c r="BE609" i="2" s="1"/>
  <c r="BI605" i="2"/>
  <c r="BH605" i="2"/>
  <c r="BG605" i="2"/>
  <c r="BF605" i="2"/>
  <c r="BE605" i="2"/>
  <c r="T605" i="2"/>
  <c r="R605" i="2"/>
  <c r="P605" i="2"/>
  <c r="BK605" i="2"/>
  <c r="J605" i="2"/>
  <c r="BI599" i="2"/>
  <c r="BH599" i="2"/>
  <c r="BG599" i="2"/>
  <c r="BF599" i="2"/>
  <c r="T599" i="2"/>
  <c r="R599" i="2"/>
  <c r="P599" i="2"/>
  <c r="BK599" i="2"/>
  <c r="J599" i="2"/>
  <c r="BE599" i="2" s="1"/>
  <c r="BI596" i="2"/>
  <c r="BH596" i="2"/>
  <c r="BG596" i="2"/>
  <c r="BF596" i="2"/>
  <c r="BE596" i="2"/>
  <c r="T596" i="2"/>
  <c r="R596" i="2"/>
  <c r="P596" i="2"/>
  <c r="BK596" i="2"/>
  <c r="J596" i="2"/>
  <c r="BI593" i="2"/>
  <c r="BH593" i="2"/>
  <c r="BG593" i="2"/>
  <c r="BF593" i="2"/>
  <c r="T593" i="2"/>
  <c r="R593" i="2"/>
  <c r="P593" i="2"/>
  <c r="BK593" i="2"/>
  <c r="J593" i="2"/>
  <c r="BE593" i="2" s="1"/>
  <c r="BI587" i="2"/>
  <c r="BH587" i="2"/>
  <c r="BG587" i="2"/>
  <c r="BF587" i="2"/>
  <c r="BE587" i="2"/>
  <c r="T587" i="2"/>
  <c r="R587" i="2"/>
  <c r="P587" i="2"/>
  <c r="BK587" i="2"/>
  <c r="J587" i="2"/>
  <c r="BI579" i="2"/>
  <c r="BH579" i="2"/>
  <c r="BG579" i="2"/>
  <c r="BF579" i="2"/>
  <c r="T579" i="2"/>
  <c r="R579" i="2"/>
  <c r="P579" i="2"/>
  <c r="BK579" i="2"/>
  <c r="J579" i="2"/>
  <c r="BE579" i="2" s="1"/>
  <c r="BI575" i="2"/>
  <c r="BH575" i="2"/>
  <c r="BG575" i="2"/>
  <c r="BF575" i="2"/>
  <c r="BE575" i="2"/>
  <c r="T575" i="2"/>
  <c r="R575" i="2"/>
  <c r="P575" i="2"/>
  <c r="BK575" i="2"/>
  <c r="J575" i="2"/>
  <c r="BI572" i="2"/>
  <c r="BH572" i="2"/>
  <c r="BG572" i="2"/>
  <c r="BF572" i="2"/>
  <c r="T572" i="2"/>
  <c r="R572" i="2"/>
  <c r="P572" i="2"/>
  <c r="BK572" i="2"/>
  <c r="J572" i="2"/>
  <c r="BE572" i="2" s="1"/>
  <c r="BI567" i="2"/>
  <c r="BH567" i="2"/>
  <c r="BG567" i="2"/>
  <c r="BF567" i="2"/>
  <c r="BE567" i="2"/>
  <c r="T567" i="2"/>
  <c r="R567" i="2"/>
  <c r="P567" i="2"/>
  <c r="BK567" i="2"/>
  <c r="J567" i="2"/>
  <c r="BI565" i="2"/>
  <c r="BH565" i="2"/>
  <c r="BG565" i="2"/>
  <c r="BF565" i="2"/>
  <c r="T565" i="2"/>
  <c r="R565" i="2"/>
  <c r="P565" i="2"/>
  <c r="BK565" i="2"/>
  <c r="J565" i="2"/>
  <c r="BE565" i="2" s="1"/>
  <c r="BI562" i="2"/>
  <c r="BH562" i="2"/>
  <c r="BG562" i="2"/>
  <c r="BF562" i="2"/>
  <c r="BE562" i="2"/>
  <c r="T562" i="2"/>
  <c r="R562" i="2"/>
  <c r="P562" i="2"/>
  <c r="BK562" i="2"/>
  <c r="J562" i="2"/>
  <c r="BI557" i="2"/>
  <c r="BH557" i="2"/>
  <c r="BG557" i="2"/>
  <c r="BF557" i="2"/>
  <c r="T557" i="2"/>
  <c r="R557" i="2"/>
  <c r="P557" i="2"/>
  <c r="BK557" i="2"/>
  <c r="J557" i="2"/>
  <c r="BE557" i="2" s="1"/>
  <c r="BI554" i="2"/>
  <c r="BH554" i="2"/>
  <c r="BG554" i="2"/>
  <c r="BF554" i="2"/>
  <c r="BE554" i="2"/>
  <c r="T554" i="2"/>
  <c r="R554" i="2"/>
  <c r="P554" i="2"/>
  <c r="BK554" i="2"/>
  <c r="J554" i="2"/>
  <c r="BI549" i="2"/>
  <c r="BH549" i="2"/>
  <c r="BG549" i="2"/>
  <c r="BF549" i="2"/>
  <c r="T549" i="2"/>
  <c r="R549" i="2"/>
  <c r="P549" i="2"/>
  <c r="BK549" i="2"/>
  <c r="J549" i="2"/>
  <c r="BE549" i="2" s="1"/>
  <c r="BI539" i="2"/>
  <c r="BH539" i="2"/>
  <c r="BG539" i="2"/>
  <c r="BF539" i="2"/>
  <c r="BE539" i="2"/>
  <c r="T539" i="2"/>
  <c r="R539" i="2"/>
  <c r="P539" i="2"/>
  <c r="BK539" i="2"/>
  <c r="J539" i="2"/>
  <c r="BI536" i="2"/>
  <c r="BH536" i="2"/>
  <c r="BG536" i="2"/>
  <c r="BF536" i="2"/>
  <c r="T536" i="2"/>
  <c r="R536" i="2"/>
  <c r="P536" i="2"/>
  <c r="BK536" i="2"/>
  <c r="J536" i="2"/>
  <c r="BE536" i="2" s="1"/>
  <c r="BI534" i="2"/>
  <c r="BH534" i="2"/>
  <c r="BG534" i="2"/>
  <c r="BF534" i="2"/>
  <c r="BE534" i="2"/>
  <c r="T534" i="2"/>
  <c r="R534" i="2"/>
  <c r="P534" i="2"/>
  <c r="BK534" i="2"/>
  <c r="J534" i="2"/>
  <c r="BI530" i="2"/>
  <c r="BH530" i="2"/>
  <c r="BG530" i="2"/>
  <c r="BF530" i="2"/>
  <c r="T530" i="2"/>
  <c r="R530" i="2"/>
  <c r="P530" i="2"/>
  <c r="BK530" i="2"/>
  <c r="J530" i="2"/>
  <c r="BE530" i="2" s="1"/>
  <c r="BI523" i="2"/>
  <c r="BH523" i="2"/>
  <c r="BG523" i="2"/>
  <c r="BF523" i="2"/>
  <c r="BE523" i="2"/>
  <c r="T523" i="2"/>
  <c r="R523" i="2"/>
  <c r="P523" i="2"/>
  <c r="BK523" i="2"/>
  <c r="J523" i="2"/>
  <c r="BI520" i="2"/>
  <c r="BH520" i="2"/>
  <c r="BG520" i="2"/>
  <c r="BF520" i="2"/>
  <c r="T520" i="2"/>
  <c r="R520" i="2"/>
  <c r="P520" i="2"/>
  <c r="BK520" i="2"/>
  <c r="J520" i="2"/>
  <c r="BE520" i="2" s="1"/>
  <c r="BI511" i="2"/>
  <c r="BH511" i="2"/>
  <c r="BG511" i="2"/>
  <c r="BF511" i="2"/>
  <c r="BE511" i="2"/>
  <c r="T511" i="2"/>
  <c r="R511" i="2"/>
  <c r="P511" i="2"/>
  <c r="BK511" i="2"/>
  <c r="J511" i="2"/>
  <c r="BI500" i="2"/>
  <c r="BH500" i="2"/>
  <c r="BG500" i="2"/>
  <c r="BF500" i="2"/>
  <c r="T500" i="2"/>
  <c r="R500" i="2"/>
  <c r="P500" i="2"/>
  <c r="BK500" i="2"/>
  <c r="J500" i="2"/>
  <c r="BE500" i="2" s="1"/>
  <c r="BI489" i="2"/>
  <c r="BH489" i="2"/>
  <c r="BG489" i="2"/>
  <c r="BF489" i="2"/>
  <c r="BE489" i="2"/>
  <c r="T489" i="2"/>
  <c r="R489" i="2"/>
  <c r="P489" i="2"/>
  <c r="BK489" i="2"/>
  <c r="J489" i="2"/>
  <c r="BI480" i="2"/>
  <c r="BH480" i="2"/>
  <c r="BG480" i="2"/>
  <c r="BF480" i="2"/>
  <c r="T480" i="2"/>
  <c r="R480" i="2"/>
  <c r="P480" i="2"/>
  <c r="BK480" i="2"/>
  <c r="J480" i="2"/>
  <c r="BE480" i="2" s="1"/>
  <c r="BI471" i="2"/>
  <c r="BH471" i="2"/>
  <c r="BG471" i="2"/>
  <c r="BF471" i="2"/>
  <c r="BE471" i="2"/>
  <c r="T471" i="2"/>
  <c r="R471" i="2"/>
  <c r="P471" i="2"/>
  <c r="BK471" i="2"/>
  <c r="J471" i="2"/>
  <c r="BI468" i="2"/>
  <c r="BH468" i="2"/>
  <c r="BG468" i="2"/>
  <c r="BF468" i="2"/>
  <c r="T468" i="2"/>
  <c r="R468" i="2"/>
  <c r="P468" i="2"/>
  <c r="BK468" i="2"/>
  <c r="J468" i="2"/>
  <c r="BE468" i="2" s="1"/>
  <c r="BI466" i="2"/>
  <c r="BH466" i="2"/>
  <c r="BG466" i="2"/>
  <c r="BF466" i="2"/>
  <c r="BE466" i="2"/>
  <c r="T466" i="2"/>
  <c r="R466" i="2"/>
  <c r="P466" i="2"/>
  <c r="BK466" i="2"/>
  <c r="J466" i="2"/>
  <c r="BI463" i="2"/>
  <c r="BH463" i="2"/>
  <c r="BG463" i="2"/>
  <c r="BF463" i="2"/>
  <c r="T463" i="2"/>
  <c r="T462" i="2" s="1"/>
  <c r="R463" i="2"/>
  <c r="R462" i="2" s="1"/>
  <c r="P463" i="2"/>
  <c r="BK463" i="2"/>
  <c r="J463" i="2"/>
  <c r="BE463" i="2" s="1"/>
  <c r="BI460" i="2"/>
  <c r="BH460" i="2"/>
  <c r="BG460" i="2"/>
  <c r="BF460" i="2"/>
  <c r="T460" i="2"/>
  <c r="R460" i="2"/>
  <c r="P460" i="2"/>
  <c r="BK460" i="2"/>
  <c r="J460" i="2"/>
  <c r="BE460" i="2" s="1"/>
  <c r="BI457" i="2"/>
  <c r="BH457" i="2"/>
  <c r="BG457" i="2"/>
  <c r="BF457" i="2"/>
  <c r="BE457" i="2"/>
  <c r="T457" i="2"/>
  <c r="R457" i="2"/>
  <c r="P457" i="2"/>
  <c r="BK457" i="2"/>
  <c r="J457" i="2"/>
  <c r="BI455" i="2"/>
  <c r="BH455" i="2"/>
  <c r="BG455" i="2"/>
  <c r="BF455" i="2"/>
  <c r="T455" i="2"/>
  <c r="R455" i="2"/>
  <c r="P455" i="2"/>
  <c r="BK455" i="2"/>
  <c r="J455" i="2"/>
  <c r="BE455" i="2" s="1"/>
  <c r="BI453" i="2"/>
  <c r="BH453" i="2"/>
  <c r="BG453" i="2"/>
  <c r="BF453" i="2"/>
  <c r="BE453" i="2"/>
  <c r="T453" i="2"/>
  <c r="T452" i="2" s="1"/>
  <c r="R453" i="2"/>
  <c r="P453" i="2"/>
  <c r="BK453" i="2"/>
  <c r="BK452" i="2" s="1"/>
  <c r="J452" i="2" s="1"/>
  <c r="J62" i="2" s="1"/>
  <c r="J453" i="2"/>
  <c r="BI450" i="2"/>
  <c r="BH450" i="2"/>
  <c r="BG450" i="2"/>
  <c r="BF450" i="2"/>
  <c r="T450" i="2"/>
  <c r="R450" i="2"/>
  <c r="P450" i="2"/>
  <c r="BK450" i="2"/>
  <c r="J450" i="2"/>
  <c r="BE450" i="2" s="1"/>
  <c r="BI445" i="2"/>
  <c r="BH445" i="2"/>
  <c r="BG445" i="2"/>
  <c r="BF445" i="2"/>
  <c r="BE445" i="2"/>
  <c r="T445" i="2"/>
  <c r="R445" i="2"/>
  <c r="P445" i="2"/>
  <c r="BK445" i="2"/>
  <c r="J445" i="2"/>
  <c r="BI441" i="2"/>
  <c r="BH441" i="2"/>
  <c r="BG441" i="2"/>
  <c r="BF441" i="2"/>
  <c r="T441" i="2"/>
  <c r="R441" i="2"/>
  <c r="P441" i="2"/>
  <c r="BK441" i="2"/>
  <c r="J441" i="2"/>
  <c r="BE441" i="2" s="1"/>
  <c r="BI440" i="2"/>
  <c r="BH440" i="2"/>
  <c r="BG440" i="2"/>
  <c r="BF440" i="2"/>
  <c r="BE440" i="2"/>
  <c r="T440" i="2"/>
  <c r="R440" i="2"/>
  <c r="P440" i="2"/>
  <c r="BK440" i="2"/>
  <c r="J440" i="2"/>
  <c r="BI438" i="2"/>
  <c r="BH438" i="2"/>
  <c r="BG438" i="2"/>
  <c r="BF438" i="2"/>
  <c r="T438" i="2"/>
  <c r="R438" i="2"/>
  <c r="P438" i="2"/>
  <c r="BK438" i="2"/>
  <c r="J438" i="2"/>
  <c r="BE438" i="2" s="1"/>
  <c r="BI436" i="2"/>
  <c r="BH436" i="2"/>
  <c r="BG436" i="2"/>
  <c r="BF436" i="2"/>
  <c r="BE436" i="2"/>
  <c r="T436" i="2"/>
  <c r="R436" i="2"/>
  <c r="P436" i="2"/>
  <c r="BK436" i="2"/>
  <c r="J436" i="2"/>
  <c r="BI434" i="2"/>
  <c r="BH434" i="2"/>
  <c r="BG434" i="2"/>
  <c r="BF434" i="2"/>
  <c r="T434" i="2"/>
  <c r="R434" i="2"/>
  <c r="P434" i="2"/>
  <c r="BK434" i="2"/>
  <c r="J434" i="2"/>
  <c r="BE434" i="2" s="1"/>
  <c r="BI432" i="2"/>
  <c r="BH432" i="2"/>
  <c r="BG432" i="2"/>
  <c r="BF432" i="2"/>
  <c r="BE432" i="2"/>
  <c r="T432" i="2"/>
  <c r="R432" i="2"/>
  <c r="P432" i="2"/>
  <c r="P431" i="2" s="1"/>
  <c r="BK432" i="2"/>
  <c r="BK431" i="2" s="1"/>
  <c r="J431" i="2" s="1"/>
  <c r="J61" i="2" s="1"/>
  <c r="J432" i="2"/>
  <c r="BI426" i="2"/>
  <c r="BH426" i="2"/>
  <c r="BG426" i="2"/>
  <c r="BF426" i="2"/>
  <c r="BE426" i="2"/>
  <c r="T426" i="2"/>
  <c r="R426" i="2"/>
  <c r="P426" i="2"/>
  <c r="BK426" i="2"/>
  <c r="J426" i="2"/>
  <c r="BI423" i="2"/>
  <c r="BH423" i="2"/>
  <c r="BG423" i="2"/>
  <c r="BF423" i="2"/>
  <c r="T423" i="2"/>
  <c r="R423" i="2"/>
  <c r="P423" i="2"/>
  <c r="BK423" i="2"/>
  <c r="J423" i="2"/>
  <c r="BE423" i="2" s="1"/>
  <c r="BI415" i="2"/>
  <c r="BH415" i="2"/>
  <c r="BG415" i="2"/>
  <c r="BF415" i="2"/>
  <c r="BE415" i="2"/>
  <c r="T415" i="2"/>
  <c r="R415" i="2"/>
  <c r="P415" i="2"/>
  <c r="BK415" i="2"/>
  <c r="J415" i="2"/>
  <c r="BI411" i="2"/>
  <c r="BH411" i="2"/>
  <c r="BG411" i="2"/>
  <c r="BF411" i="2"/>
  <c r="T411" i="2"/>
  <c r="R411" i="2"/>
  <c r="P411" i="2"/>
  <c r="BK411" i="2"/>
  <c r="J411" i="2"/>
  <c r="BE411" i="2" s="1"/>
  <c r="BI409" i="2"/>
  <c r="BH409" i="2"/>
  <c r="BG409" i="2"/>
  <c r="BF409" i="2"/>
  <c r="BE409" i="2"/>
  <c r="T409" i="2"/>
  <c r="R409" i="2"/>
  <c r="P409" i="2"/>
  <c r="BK409" i="2"/>
  <c r="J409" i="2"/>
  <c r="BI396" i="2"/>
  <c r="BH396" i="2"/>
  <c r="BG396" i="2"/>
  <c r="BF396" i="2"/>
  <c r="T396" i="2"/>
  <c r="R396" i="2"/>
  <c r="P396" i="2"/>
  <c r="BK396" i="2"/>
  <c r="J396" i="2"/>
  <c r="BE396" i="2" s="1"/>
  <c r="BI393" i="2"/>
  <c r="BH393" i="2"/>
  <c r="BG393" i="2"/>
  <c r="BF393" i="2"/>
  <c r="BE393" i="2"/>
  <c r="T393" i="2"/>
  <c r="R393" i="2"/>
  <c r="P393" i="2"/>
  <c r="BK393" i="2"/>
  <c r="J393" i="2"/>
  <c r="BI391" i="2"/>
  <c r="BH391" i="2"/>
  <c r="BG391" i="2"/>
  <c r="BF391" i="2"/>
  <c r="T391" i="2"/>
  <c r="R391" i="2"/>
  <c r="P391" i="2"/>
  <c r="BK391" i="2"/>
  <c r="J391" i="2"/>
  <c r="BE391" i="2" s="1"/>
  <c r="BI386" i="2"/>
  <c r="BH386" i="2"/>
  <c r="BG386" i="2"/>
  <c r="BF386" i="2"/>
  <c r="BE386" i="2"/>
  <c r="T386" i="2"/>
  <c r="R386" i="2"/>
  <c r="P386" i="2"/>
  <c r="BK386" i="2"/>
  <c r="J386" i="2"/>
  <c r="BI385" i="2"/>
  <c r="BH385" i="2"/>
  <c r="BG385" i="2"/>
  <c r="BF385" i="2"/>
  <c r="T385" i="2"/>
  <c r="R385" i="2"/>
  <c r="P385" i="2"/>
  <c r="BK385" i="2"/>
  <c r="J385" i="2"/>
  <c r="BE385" i="2" s="1"/>
  <c r="BI380" i="2"/>
  <c r="BH380" i="2"/>
  <c r="BG380" i="2"/>
  <c r="BF380" i="2"/>
  <c r="BE380" i="2"/>
  <c r="T380" i="2"/>
  <c r="R380" i="2"/>
  <c r="P380" i="2"/>
  <c r="BK380" i="2"/>
  <c r="J380" i="2"/>
  <c r="BI375" i="2"/>
  <c r="BH375" i="2"/>
  <c r="BG375" i="2"/>
  <c r="BF375" i="2"/>
  <c r="T375" i="2"/>
  <c r="R375" i="2"/>
  <c r="P375" i="2"/>
  <c r="BK375" i="2"/>
  <c r="J375" i="2"/>
  <c r="BE375" i="2" s="1"/>
  <c r="BI373" i="2"/>
  <c r="BH373" i="2"/>
  <c r="BG373" i="2"/>
  <c r="BF373" i="2"/>
  <c r="BE373" i="2"/>
  <c r="T373" i="2"/>
  <c r="R373" i="2"/>
  <c r="P373" i="2"/>
  <c r="BK373" i="2"/>
  <c r="J373" i="2"/>
  <c r="BI370" i="2"/>
  <c r="BH370" i="2"/>
  <c r="BG370" i="2"/>
  <c r="BF370" i="2"/>
  <c r="T370" i="2"/>
  <c r="R370" i="2"/>
  <c r="P370" i="2"/>
  <c r="BK370" i="2"/>
  <c r="J370" i="2"/>
  <c r="BE370" i="2" s="1"/>
  <c r="BI368" i="2"/>
  <c r="BH368" i="2"/>
  <c r="BG368" i="2"/>
  <c r="BF368" i="2"/>
  <c r="BE368" i="2"/>
  <c r="T368" i="2"/>
  <c r="R368" i="2"/>
  <c r="P368" i="2"/>
  <c r="BK368" i="2"/>
  <c r="J368" i="2"/>
  <c r="BI366" i="2"/>
  <c r="BH366" i="2"/>
  <c r="BG366" i="2"/>
  <c r="BF366" i="2"/>
  <c r="T366" i="2"/>
  <c r="R366" i="2"/>
  <c r="P366" i="2"/>
  <c r="BK366" i="2"/>
  <c r="J366" i="2"/>
  <c r="BE366" i="2" s="1"/>
  <c r="BI365" i="2"/>
  <c r="BH365" i="2"/>
  <c r="BG365" i="2"/>
  <c r="BF365" i="2"/>
  <c r="BE365" i="2"/>
  <c r="T365" i="2"/>
  <c r="R365" i="2"/>
  <c r="P365" i="2"/>
  <c r="BK365" i="2"/>
  <c r="J365" i="2"/>
  <c r="BI361" i="2"/>
  <c r="BH361" i="2"/>
  <c r="BG361" i="2"/>
  <c r="BF361" i="2"/>
  <c r="T361" i="2"/>
  <c r="R361" i="2"/>
  <c r="P361" i="2"/>
  <c r="BK361" i="2"/>
  <c r="J361" i="2"/>
  <c r="BE361" i="2" s="1"/>
  <c r="BI358" i="2"/>
  <c r="BH358" i="2"/>
  <c r="BG358" i="2"/>
  <c r="BF358" i="2"/>
  <c r="BE358" i="2"/>
  <c r="T358" i="2"/>
  <c r="R358" i="2"/>
  <c r="P358" i="2"/>
  <c r="BK358" i="2"/>
  <c r="J358" i="2"/>
  <c r="BI351" i="2"/>
  <c r="BH351" i="2"/>
  <c r="BG351" i="2"/>
  <c r="BF351" i="2"/>
  <c r="T351" i="2"/>
  <c r="R351" i="2"/>
  <c r="P351" i="2"/>
  <c r="BK351" i="2"/>
  <c r="J351" i="2"/>
  <c r="BE351" i="2" s="1"/>
  <c r="BI350" i="2"/>
  <c r="BH350" i="2"/>
  <c r="BG350" i="2"/>
  <c r="BF350" i="2"/>
  <c r="BE350" i="2"/>
  <c r="T350" i="2"/>
  <c r="R350" i="2"/>
  <c r="P350" i="2"/>
  <c r="BK350" i="2"/>
  <c r="J350" i="2"/>
  <c r="BI348" i="2"/>
  <c r="BH348" i="2"/>
  <c r="BG348" i="2"/>
  <c r="BF348" i="2"/>
  <c r="T348" i="2"/>
  <c r="R348" i="2"/>
  <c r="P348" i="2"/>
  <c r="BK348" i="2"/>
  <c r="J348" i="2"/>
  <c r="BE348" i="2" s="1"/>
  <c r="BI346" i="2"/>
  <c r="BH346" i="2"/>
  <c r="BG346" i="2"/>
  <c r="BF346" i="2"/>
  <c r="BE346" i="2"/>
  <c r="T346" i="2"/>
  <c r="R346" i="2"/>
  <c r="P346" i="2"/>
  <c r="BK346" i="2"/>
  <c r="J346" i="2"/>
  <c r="BI343" i="2"/>
  <c r="BH343" i="2"/>
  <c r="BG343" i="2"/>
  <c r="BF343" i="2"/>
  <c r="T343" i="2"/>
  <c r="R343" i="2"/>
  <c r="P343" i="2"/>
  <c r="BK343" i="2"/>
  <c r="J343" i="2"/>
  <c r="BE343" i="2" s="1"/>
  <c r="BI340" i="2"/>
  <c r="BH340" i="2"/>
  <c r="BG340" i="2"/>
  <c r="BF340" i="2"/>
  <c r="BE340" i="2"/>
  <c r="T340" i="2"/>
  <c r="T339" i="2" s="1"/>
  <c r="R340" i="2"/>
  <c r="P340" i="2"/>
  <c r="BK340" i="2"/>
  <c r="BK339" i="2" s="1"/>
  <c r="J339" i="2" s="1"/>
  <c r="J60" i="2" s="1"/>
  <c r="J340" i="2"/>
  <c r="BI337" i="2"/>
  <c r="BH337" i="2"/>
  <c r="BG337" i="2"/>
  <c r="BF337" i="2"/>
  <c r="T337" i="2"/>
  <c r="R337" i="2"/>
  <c r="P337" i="2"/>
  <c r="BK337" i="2"/>
  <c r="J337" i="2"/>
  <c r="BE337" i="2" s="1"/>
  <c r="BI328" i="2"/>
  <c r="BH328" i="2"/>
  <c r="BG328" i="2"/>
  <c r="BF328" i="2"/>
  <c r="BE328" i="2"/>
  <c r="T328" i="2"/>
  <c r="R328" i="2"/>
  <c r="P328" i="2"/>
  <c r="BK328" i="2"/>
  <c r="J328" i="2"/>
  <c r="BI325" i="2"/>
  <c r="BH325" i="2"/>
  <c r="BG325" i="2"/>
  <c r="BF325" i="2"/>
  <c r="T325" i="2"/>
  <c r="R325" i="2"/>
  <c r="P325" i="2"/>
  <c r="BK325" i="2"/>
  <c r="J325" i="2"/>
  <c r="BE325" i="2" s="1"/>
  <c r="BI323" i="2"/>
  <c r="BH323" i="2"/>
  <c r="BG323" i="2"/>
  <c r="BF323" i="2"/>
  <c r="BE323" i="2"/>
  <c r="T323" i="2"/>
  <c r="R323" i="2"/>
  <c r="P323" i="2"/>
  <c r="BK323" i="2"/>
  <c r="J323" i="2"/>
  <c r="BI321" i="2"/>
  <c r="BH321" i="2"/>
  <c r="BG321" i="2"/>
  <c r="BF321" i="2"/>
  <c r="T321" i="2"/>
  <c r="R321" i="2"/>
  <c r="P321" i="2"/>
  <c r="BK321" i="2"/>
  <c r="J321" i="2"/>
  <c r="BE321" i="2" s="1"/>
  <c r="BI320" i="2"/>
  <c r="BH320" i="2"/>
  <c r="BG320" i="2"/>
  <c r="BF320" i="2"/>
  <c r="BE320" i="2"/>
  <c r="T320" i="2"/>
  <c r="R320" i="2"/>
  <c r="P320" i="2"/>
  <c r="BK320" i="2"/>
  <c r="J320" i="2"/>
  <c r="BI274" i="2"/>
  <c r="BH274" i="2"/>
  <c r="BG274" i="2"/>
  <c r="BF274" i="2"/>
  <c r="T274" i="2"/>
  <c r="R274" i="2"/>
  <c r="P274" i="2"/>
  <c r="BK274" i="2"/>
  <c r="J274" i="2"/>
  <c r="BE274" i="2" s="1"/>
  <c r="BI227" i="2"/>
  <c r="BH227" i="2"/>
  <c r="BG227" i="2"/>
  <c r="BF227" i="2"/>
  <c r="BE227" i="2"/>
  <c r="T227" i="2"/>
  <c r="R227" i="2"/>
  <c r="P227" i="2"/>
  <c r="BK227" i="2"/>
  <c r="J227" i="2"/>
  <c r="BI224" i="2"/>
  <c r="BH224" i="2"/>
  <c r="BG224" i="2"/>
  <c r="BF224" i="2"/>
  <c r="T224" i="2"/>
  <c r="R224" i="2"/>
  <c r="P224" i="2"/>
  <c r="BK224" i="2"/>
  <c r="J224" i="2"/>
  <c r="BE224" i="2" s="1"/>
  <c r="BI210" i="2"/>
  <c r="BH210" i="2"/>
  <c r="BG210" i="2"/>
  <c r="BF210" i="2"/>
  <c r="BE210" i="2"/>
  <c r="T210" i="2"/>
  <c r="R210" i="2"/>
  <c r="P210" i="2"/>
  <c r="BK210" i="2"/>
  <c r="J210" i="2"/>
  <c r="BI193" i="2"/>
  <c r="BH193" i="2"/>
  <c r="BG193" i="2"/>
  <c r="BF193" i="2"/>
  <c r="T193" i="2"/>
  <c r="R193" i="2"/>
  <c r="P193" i="2"/>
  <c r="BK193" i="2"/>
  <c r="J193" i="2"/>
  <c r="BE193" i="2" s="1"/>
  <c r="BI190" i="2"/>
  <c r="BH190" i="2"/>
  <c r="BG190" i="2"/>
  <c r="BF190" i="2"/>
  <c r="BE190" i="2"/>
  <c r="T190" i="2"/>
  <c r="R190" i="2"/>
  <c r="P190" i="2"/>
  <c r="BK190" i="2"/>
  <c r="BK189" i="2" s="1"/>
  <c r="J189" i="2" s="1"/>
  <c r="J59" i="2" s="1"/>
  <c r="J190" i="2"/>
  <c r="BI187" i="2"/>
  <c r="BH187" i="2"/>
  <c r="BG187" i="2"/>
  <c r="BF187" i="2"/>
  <c r="BE187" i="2"/>
  <c r="T187" i="2"/>
  <c r="R187" i="2"/>
  <c r="P187" i="2"/>
  <c r="BK187" i="2"/>
  <c r="J187" i="2"/>
  <c r="BI185" i="2"/>
  <c r="BH185" i="2"/>
  <c r="BG185" i="2"/>
  <c r="BF185" i="2"/>
  <c r="T185" i="2"/>
  <c r="R185" i="2"/>
  <c r="P185" i="2"/>
  <c r="BK185" i="2"/>
  <c r="J185" i="2"/>
  <c r="BE185" i="2" s="1"/>
  <c r="BI182" i="2"/>
  <c r="BH182" i="2"/>
  <c r="BG182" i="2"/>
  <c r="BF182" i="2"/>
  <c r="BE182" i="2"/>
  <c r="T182" i="2"/>
  <c r="R182" i="2"/>
  <c r="P182" i="2"/>
  <c r="BK182" i="2"/>
  <c r="J182" i="2"/>
  <c r="BI178" i="2"/>
  <c r="BH178" i="2"/>
  <c r="BG178" i="2"/>
  <c r="BF178" i="2"/>
  <c r="T178" i="2"/>
  <c r="R178" i="2"/>
  <c r="P178" i="2"/>
  <c r="BK178" i="2"/>
  <c r="J178" i="2"/>
  <c r="BE178" i="2" s="1"/>
  <c r="BI174" i="2"/>
  <c r="BH174" i="2"/>
  <c r="BG174" i="2"/>
  <c r="BF174" i="2"/>
  <c r="T174" i="2"/>
  <c r="R174" i="2"/>
  <c r="P174" i="2"/>
  <c r="BK174" i="2"/>
  <c r="J174" i="2"/>
  <c r="BE174" i="2" s="1"/>
  <c r="BI170" i="2"/>
  <c r="BH170" i="2"/>
  <c r="BG170" i="2"/>
  <c r="BF170" i="2"/>
  <c r="T170" i="2"/>
  <c r="R170" i="2"/>
  <c r="P170" i="2"/>
  <c r="BK170" i="2"/>
  <c r="J170" i="2"/>
  <c r="BE170" i="2" s="1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BE164" i="2"/>
  <c r="T164" i="2"/>
  <c r="R164" i="2"/>
  <c r="P164" i="2"/>
  <c r="BK164" i="2"/>
  <c r="J164" i="2"/>
  <c r="BI163" i="2"/>
  <c r="BH163" i="2"/>
  <c r="BG163" i="2"/>
  <c r="BF163" i="2"/>
  <c r="T163" i="2"/>
  <c r="R163" i="2"/>
  <c r="P163" i="2"/>
  <c r="BK163" i="2"/>
  <c r="J163" i="2"/>
  <c r="BE163" i="2" s="1"/>
  <c r="BI161" i="2"/>
  <c r="BH161" i="2"/>
  <c r="BG161" i="2"/>
  <c r="BF161" i="2"/>
  <c r="BE161" i="2"/>
  <c r="T161" i="2"/>
  <c r="R161" i="2"/>
  <c r="P161" i="2"/>
  <c r="BK161" i="2"/>
  <c r="J161" i="2"/>
  <c r="BI114" i="2"/>
  <c r="BH114" i="2"/>
  <c r="BG114" i="2"/>
  <c r="BF114" i="2"/>
  <c r="T114" i="2"/>
  <c r="R114" i="2"/>
  <c r="P114" i="2"/>
  <c r="BK114" i="2"/>
  <c r="J114" i="2"/>
  <c r="BE114" i="2" s="1"/>
  <c r="BI110" i="2"/>
  <c r="BH110" i="2"/>
  <c r="BG110" i="2"/>
  <c r="BF110" i="2"/>
  <c r="T110" i="2"/>
  <c r="R110" i="2"/>
  <c r="P110" i="2"/>
  <c r="BK110" i="2"/>
  <c r="J110" i="2"/>
  <c r="BE110" i="2" s="1"/>
  <c r="BI108" i="2"/>
  <c r="BH108" i="2"/>
  <c r="BG108" i="2"/>
  <c r="BF108" i="2"/>
  <c r="T108" i="2"/>
  <c r="R108" i="2"/>
  <c r="P108" i="2"/>
  <c r="BK108" i="2"/>
  <c r="J108" i="2"/>
  <c r="BE108" i="2" s="1"/>
  <c r="BI106" i="2"/>
  <c r="BH106" i="2"/>
  <c r="BG106" i="2"/>
  <c r="BF106" i="2"/>
  <c r="T106" i="2"/>
  <c r="R106" i="2"/>
  <c r="P106" i="2"/>
  <c r="BK106" i="2"/>
  <c r="J106" i="2"/>
  <c r="BE106" i="2" s="1"/>
  <c r="BI104" i="2"/>
  <c r="BH104" i="2"/>
  <c r="BG104" i="2"/>
  <c r="BF104" i="2"/>
  <c r="T104" i="2"/>
  <c r="R104" i="2"/>
  <c r="P104" i="2"/>
  <c r="BK104" i="2"/>
  <c r="J104" i="2"/>
  <c r="BE104" i="2" s="1"/>
  <c r="J97" i="2"/>
  <c r="F97" i="2"/>
  <c r="F95" i="2"/>
  <c r="E93" i="2"/>
  <c r="F52" i="2"/>
  <c r="J51" i="2"/>
  <c r="F51" i="2"/>
  <c r="J49" i="2"/>
  <c r="F49" i="2"/>
  <c r="E47" i="2"/>
  <c r="J18" i="2"/>
  <c r="E18" i="2"/>
  <c r="F98" i="2" s="1"/>
  <c r="J17" i="2"/>
  <c r="J12" i="2"/>
  <c r="J95" i="2" s="1"/>
  <c r="E7" i="2"/>
  <c r="E45" i="2" s="1"/>
  <c r="AS51" i="1"/>
  <c r="AT55" i="1"/>
  <c r="L47" i="1"/>
  <c r="AM46" i="1"/>
  <c r="L46" i="1"/>
  <c r="AM44" i="1"/>
  <c r="L44" i="1"/>
  <c r="L42" i="1"/>
  <c r="L41" i="1"/>
  <c r="R103" i="2" l="1"/>
  <c r="J30" i="2"/>
  <c r="AV52" i="1" s="1"/>
  <c r="F30" i="2"/>
  <c r="AZ52" i="1" s="1"/>
  <c r="E91" i="2"/>
  <c r="F31" i="2"/>
  <c r="BA52" i="1" s="1"/>
  <c r="J31" i="2"/>
  <c r="AW52" i="1" s="1"/>
  <c r="P103" i="2"/>
  <c r="F32" i="2"/>
  <c r="BB52" i="1" s="1"/>
  <c r="BB51" i="1" s="1"/>
  <c r="P189" i="2"/>
  <c r="R816" i="2"/>
  <c r="J30" i="3"/>
  <c r="AV53" i="1" s="1"/>
  <c r="F30" i="3"/>
  <c r="AZ53" i="1" s="1"/>
  <c r="T82" i="3"/>
  <c r="R82" i="3"/>
  <c r="J83" i="3"/>
  <c r="J57" i="3" s="1"/>
  <c r="BK82" i="3"/>
  <c r="J82" i="3" s="1"/>
  <c r="T103" i="2"/>
  <c r="R189" i="2"/>
  <c r="P339" i="2"/>
  <c r="R431" i="2"/>
  <c r="P452" i="2"/>
  <c r="BK462" i="2"/>
  <c r="J462" i="2" s="1"/>
  <c r="J63" i="2" s="1"/>
  <c r="P613" i="2"/>
  <c r="BK713" i="2"/>
  <c r="J713" i="2" s="1"/>
  <c r="J65" i="2" s="1"/>
  <c r="P731" i="2"/>
  <c r="BK740" i="2"/>
  <c r="P794" i="2"/>
  <c r="R803" i="2"/>
  <c r="BK816" i="2"/>
  <c r="J816" i="2" s="1"/>
  <c r="J73" i="2" s="1"/>
  <c r="BK969" i="2"/>
  <c r="J969" i="2" s="1"/>
  <c r="J74" i="2" s="1"/>
  <c r="P82" i="3"/>
  <c r="AU53" i="1" s="1"/>
  <c r="F33" i="2"/>
  <c r="BC52" i="1" s="1"/>
  <c r="BC51" i="1" s="1"/>
  <c r="BK103" i="2"/>
  <c r="F34" i="2"/>
  <c r="BD52" i="1" s="1"/>
  <c r="T189" i="2"/>
  <c r="R339" i="2"/>
  <c r="T431" i="2"/>
  <c r="R452" i="2"/>
  <c r="P462" i="2"/>
  <c r="R613" i="2"/>
  <c r="P713" i="2"/>
  <c r="R731" i="2"/>
  <c r="P740" i="2"/>
  <c r="R794" i="2"/>
  <c r="R739" i="2" s="1"/>
  <c r="T803" i="2"/>
  <c r="T739" i="2" s="1"/>
  <c r="P816" i="2"/>
  <c r="P1030" i="2"/>
  <c r="P1081" i="2"/>
  <c r="P86" i="3"/>
  <c r="J31" i="3"/>
  <c r="AW53" i="1" s="1"/>
  <c r="J84" i="3"/>
  <c r="J58" i="3" s="1"/>
  <c r="BK86" i="3"/>
  <c r="J86" i="3" s="1"/>
  <c r="J59" i="3" s="1"/>
  <c r="F82" i="4"/>
  <c r="P87" i="4"/>
  <c r="P86" i="4" s="1"/>
  <c r="J31" i="4"/>
  <c r="AW54" i="1" s="1"/>
  <c r="AT54" i="1" s="1"/>
  <c r="F31" i="4"/>
  <c r="BA54" i="1" s="1"/>
  <c r="P104" i="4"/>
  <c r="T161" i="4"/>
  <c r="T85" i="5"/>
  <c r="T84" i="5" s="1"/>
  <c r="J30" i="6"/>
  <c r="AV56" i="1" s="1"/>
  <c r="F30" i="6"/>
  <c r="AZ56" i="1" s="1"/>
  <c r="T87" i="6"/>
  <c r="T86" i="6" s="1"/>
  <c r="J79" i="4"/>
  <c r="BK85" i="5"/>
  <c r="J86" i="5"/>
  <c r="J58" i="5" s="1"/>
  <c r="BK87" i="6"/>
  <c r="J88" i="6"/>
  <c r="J58" i="6" s="1"/>
  <c r="T87" i="4"/>
  <c r="T86" i="4" s="1"/>
  <c r="T104" i="4"/>
  <c r="T103" i="4" s="1"/>
  <c r="P161" i="4"/>
  <c r="P85" i="5"/>
  <c r="P84" i="5" s="1"/>
  <c r="AU55" i="1" s="1"/>
  <c r="BK87" i="4"/>
  <c r="F30" i="4"/>
  <c r="AZ54" i="1" s="1"/>
  <c r="F34" i="4"/>
  <c r="BD54" i="1" s="1"/>
  <c r="BK103" i="4"/>
  <c r="J103" i="4" s="1"/>
  <c r="J59" i="4" s="1"/>
  <c r="R126" i="4"/>
  <c r="R103" i="4" s="1"/>
  <c r="R85" i="4" s="1"/>
  <c r="R151" i="4"/>
  <c r="R87" i="6"/>
  <c r="R86" i="6" s="1"/>
  <c r="P87" i="6"/>
  <c r="P86" i="6" s="1"/>
  <c r="AU56" i="1" s="1"/>
  <c r="F31" i="5"/>
  <c r="BA55" i="1" s="1"/>
  <c r="J49" i="6"/>
  <c r="J31" i="6"/>
  <c r="AW56" i="1" s="1"/>
  <c r="F81" i="5"/>
  <c r="J78" i="5"/>
  <c r="F30" i="5"/>
  <c r="AZ55" i="1" s="1"/>
  <c r="J87" i="6" l="1"/>
  <c r="J57" i="6" s="1"/>
  <c r="BK86" i="6"/>
  <c r="J86" i="6" s="1"/>
  <c r="J87" i="4"/>
  <c r="J58" i="4" s="1"/>
  <c r="BK86" i="4"/>
  <c r="BD51" i="1"/>
  <c r="W30" i="1" s="1"/>
  <c r="J740" i="2"/>
  <c r="J69" i="2" s="1"/>
  <c r="BK739" i="2"/>
  <c r="J739" i="2" s="1"/>
  <c r="J68" i="2" s="1"/>
  <c r="AT53" i="1"/>
  <c r="AX51" i="1"/>
  <c r="W28" i="1"/>
  <c r="T85" i="4"/>
  <c r="BK84" i="5"/>
  <c r="J84" i="5" s="1"/>
  <c r="J85" i="5"/>
  <c r="J57" i="5" s="1"/>
  <c r="P103" i="4"/>
  <c r="AT56" i="1"/>
  <c r="BK102" i="2"/>
  <c r="J103" i="2"/>
  <c r="J58" i="2" s="1"/>
  <c r="T102" i="2"/>
  <c r="T101" i="2" s="1"/>
  <c r="P102" i="2"/>
  <c r="AZ51" i="1"/>
  <c r="W29" i="1"/>
  <c r="AY51" i="1"/>
  <c r="J56" i="3"/>
  <c r="J27" i="3"/>
  <c r="AT52" i="1"/>
  <c r="P85" i="4"/>
  <c r="AU54" i="1" s="1"/>
  <c r="P739" i="2"/>
  <c r="BA51" i="1"/>
  <c r="R102" i="2"/>
  <c r="R101" i="2" s="1"/>
  <c r="J56" i="6" l="1"/>
  <c r="J27" i="6"/>
  <c r="W27" i="1"/>
  <c r="AW51" i="1"/>
  <c r="AK27" i="1" s="1"/>
  <c r="AG53" i="1"/>
  <c r="AN53" i="1" s="1"/>
  <c r="J36" i="3"/>
  <c r="AV51" i="1"/>
  <c r="W26" i="1"/>
  <c r="J102" i="2"/>
  <c r="J57" i="2" s="1"/>
  <c r="BK101" i="2"/>
  <c r="J101" i="2" s="1"/>
  <c r="J56" i="5"/>
  <c r="J27" i="5"/>
  <c r="J86" i="4"/>
  <c r="J57" i="4" s="1"/>
  <c r="BK85" i="4"/>
  <c r="J85" i="4" s="1"/>
  <c r="P101" i="2"/>
  <c r="AU52" i="1" s="1"/>
  <c r="AU51" i="1" s="1"/>
  <c r="J56" i="2" l="1"/>
  <c r="J27" i="2"/>
  <c r="AG55" i="1"/>
  <c r="AN55" i="1" s="1"/>
  <c r="J36" i="5"/>
  <c r="AK26" i="1"/>
  <c r="AT51" i="1"/>
  <c r="J27" i="4"/>
  <c r="J56" i="4"/>
  <c r="AG56" i="1"/>
  <c r="AN56" i="1" s="1"/>
  <c r="J36" i="6"/>
  <c r="J36" i="4" l="1"/>
  <c r="AG54" i="1"/>
  <c r="AN54" i="1" s="1"/>
  <c r="AG52" i="1"/>
  <c r="J36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<sst xmlns="http://schemas.openxmlformats.org/spreadsheetml/2006/main" count="16454" uniqueCount="2574">
  <si>
    <t>Export VZ</t>
  </si>
  <si>
    <t>List obsahuje:</t>
  </si>
  <si>
    <t>3.0</t>
  </si>
  <si>
    <t/>
  </si>
  <si>
    <t>False</t>
  </si>
  <si>
    <t>{579e6bed-dd1e-4d3e-92bb-f10d4e2d764e}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</si>
  <si>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</si>
  <si>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</si>
  <si>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</si>
  <si>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</si>
  <si>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</si>
  <si>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</si>
  <si>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</si>
  <si>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</si>
  <si>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</si>
  <si>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</si>
  <si>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Projektis178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</si>
  <si>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</si>
  <si>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</si>
  <si>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Zimní expozice žiraf síťovaných ZOO Dvůr Králové a.s</t>
  </si>
  <si>
    <t>KSO:</t>
  </si>
  <si>
    <t>CC-CZ:</t>
  </si>
  <si>
    <t>Místo:</t>
  </si>
  <si>
    <t>Dvůr Králové nad Labem</t>
  </si>
  <si>
    <t>Datum:</t>
  </si>
  <si>
    <t>30.6.2017</t>
  </si>
  <si>
    <t>10</t>
  </si>
  <si>
    <t>100</t>
  </si>
  <si>
    <t>Zadavatel:</t>
  </si>
  <si>
    <t>IČ:</t>
  </si>
  <si>
    <t>ZOO Dvůr Králové a.s., Štefánikova 1029, D.K.n.L.</t>
  </si>
  <si>
    <t>DIČ:</t>
  </si>
  <si>
    <t>Uchazeč:</t>
  </si>
  <si>
    <t>Vyplň údaj</t>
  </si>
  <si>
    <t>Projektant:</t>
  </si>
  <si>
    <t>Projektis spol. s r.o., Legionářská 562, D.K.n.L.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</si>
  <si>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</si>
  <si>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</si>
  <si>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</si>
  <si>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</si>
  <si>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</si>
  <si>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</si>
  <si>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</si>
  <si>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</si>
  <si>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</si>
  <si>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</si>
  <si>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</si>
  <si>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</si>
  <si>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</si>
  <si>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</si>
  <si>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</si>
  <si>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</si>
  <si>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</si>
  <si>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</si>
  <si>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</si>
  <si>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</si>
  <si>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</si>
  <si>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</si>
  <si>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</si>
  <si>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</si>
  <si>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</si>
  <si>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</si>
  <si>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</si>
  <si>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</si>
  <si>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</si>
  <si>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</si>
  <si>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</si>
  <si>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</si>
  <si>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</si>
  <si>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</si>
  <si>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</si>
  <si>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</si>
  <si>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</si>
  <si>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</si>
  <si>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</si>
  <si>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</si>
  <si>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01 - novostavba pavilonu žiraf</t>
  </si>
  <si>
    <t>STA</t>
  </si>
  <si>
    <t>{303c6e5f-8479-4037-9328-28922a846186}</t>
  </si>
  <si>
    <t>2</t>
  </si>
  <si>
    <t>SO 01 - ÚT,VZT,EL,Mar</t>
  </si>
  <si>
    <t>{0d20504d-ffa2-423b-8501-8e3814beb1c2}</t>
  </si>
  <si>
    <t>3</t>
  </si>
  <si>
    <t>ZTI</t>
  </si>
  <si>
    <t>{c3301759-c609-49d7-be18-751e4d5450bb}</t>
  </si>
  <si>
    <t>4</t>
  </si>
  <si>
    <t>Venkovní rozvody vody a kanalizací</t>
  </si>
  <si>
    <t>{088e90b5-2b94-4b2a-a719-8c89b674a223}</t>
  </si>
  <si>
    <t>5</t>
  </si>
  <si>
    <t>Vedlejší náklady</t>
  </si>
  <si>
    <t>{3e4d856c-2e65-4cad-9b77-51bfd231aeee}</t>
  </si>
  <si>
    <t>Zpět na list:</t>
  </si>
  <si>
    <t>fig1</t>
  </si>
  <si>
    <t>odkopání terénu pod panelovou plochou</t>
  </si>
  <si>
    <t>307,538</t>
  </si>
  <si>
    <t>fig101</t>
  </si>
  <si>
    <t>napojení zpevněných ploch</t>
  </si>
  <si>
    <t>KRYCÍ LIST SOUPISU</t>
  </si>
  <si>
    <t>fig11</t>
  </si>
  <si>
    <t>KZS EPS-P 100 mm pod terénem</t>
  </si>
  <si>
    <t>38,66</t>
  </si>
  <si>
    <t>fig12</t>
  </si>
  <si>
    <t>KZS EPS-P 100 mm nad terénem</t>
  </si>
  <si>
    <t>17,102</t>
  </si>
  <si>
    <t>fig3</t>
  </si>
  <si>
    <t>výkop pro základy</t>
  </si>
  <si>
    <t>169,104</t>
  </si>
  <si>
    <t>fig31</t>
  </si>
  <si>
    <t>250/900 - vazníky</t>
  </si>
  <si>
    <t>130,93</t>
  </si>
  <si>
    <t>Objekt:</t>
  </si>
  <si>
    <t>fig32</t>
  </si>
  <si>
    <t>150/300 - sloupy a paždíky</t>
  </si>
  <si>
    <t>329</t>
  </si>
  <si>
    <t>1 - SO 01 - novostavba pavilonu žiraf</t>
  </si>
  <si>
    <t>fig33</t>
  </si>
  <si>
    <t>100/300 - krokve</t>
  </si>
  <si>
    <t>669,29</t>
  </si>
  <si>
    <t>fig34</t>
  </si>
  <si>
    <t>300/100 - podkladní trám</t>
  </si>
  <si>
    <t>91,17</t>
  </si>
  <si>
    <t>fig35</t>
  </si>
  <si>
    <t>120/180 - stěnové paždíky</t>
  </si>
  <si>
    <t>273,51</t>
  </si>
  <si>
    <t>fig41</t>
  </si>
  <si>
    <t>plocha střešní krytiny</t>
  </si>
  <si>
    <t>631,24</t>
  </si>
  <si>
    <t>fig42</t>
  </si>
  <si>
    <t>plocha opláštění stěn</t>
  </si>
  <si>
    <t>528,321</t>
  </si>
  <si>
    <t>fig50</t>
  </si>
  <si>
    <t>terasa z prken DUB</t>
  </si>
  <si>
    <t>96</t>
  </si>
  <si>
    <t>fig51</t>
  </si>
  <si>
    <t>bednění 24 mm - smrk</t>
  </si>
  <si>
    <t>29</t>
  </si>
  <si>
    <t>fig56</t>
  </si>
  <si>
    <t>120/140 smrk</t>
  </si>
  <si>
    <t>160</t>
  </si>
  <si>
    <t>fig54</t>
  </si>
  <si>
    <t>krytina z kulatiny průměr 50 mm - dub</t>
  </si>
  <si>
    <t>300</t>
  </si>
  <si>
    <t>fig4</t>
  </si>
  <si>
    <t>zásyp stávajícího příkopu</t>
  </si>
  <si>
    <t>140,93</t>
  </si>
  <si>
    <t>fig57</t>
  </si>
  <si>
    <t>100/220 smrk</t>
  </si>
  <si>
    <t>13,3</t>
  </si>
  <si>
    <t>fig58</t>
  </si>
  <si>
    <t>120/140 dub</t>
  </si>
  <si>
    <t>123</t>
  </si>
  <si>
    <t>Projektis spol s r.o., Legionářská 562, D.K.n.L.</t>
  </si>
  <si>
    <t>fig59</t>
  </si>
  <si>
    <t>100/220 dub</t>
  </si>
  <si>
    <t>8,8</t>
  </si>
  <si>
    <t>fig60</t>
  </si>
  <si>
    <t>120/180 dub</t>
  </si>
  <si>
    <t>3,2</t>
  </si>
  <si>
    <t>fig64</t>
  </si>
  <si>
    <t>průměr 100 mm akát</t>
  </si>
  <si>
    <t>377,5</t>
  </si>
  <si>
    <t>fig65</t>
  </si>
  <si>
    <t>průměr 100 mm smrk</t>
  </si>
  <si>
    <t>38,2</t>
  </si>
  <si>
    <t>fig66</t>
  </si>
  <si>
    <t>průměr 150 mm dub</t>
  </si>
  <si>
    <t>130,26</t>
  </si>
  <si>
    <t>fig67</t>
  </si>
  <si>
    <t>průměr 200 mm dub</t>
  </si>
  <si>
    <t>257,67</t>
  </si>
  <si>
    <t>fig70</t>
  </si>
  <si>
    <t>kotvení tesařských konstrukcí</t>
  </si>
  <si>
    <t>4467,1</t>
  </si>
  <si>
    <t>fig98</t>
  </si>
  <si>
    <t>prostorové lešení</t>
  </si>
  <si>
    <t>3082,75</t>
  </si>
  <si>
    <t>fig99</t>
  </si>
  <si>
    <t>fasádní lešení</t>
  </si>
  <si>
    <t>499,791</t>
  </si>
  <si>
    <t>pdl1</t>
  </si>
  <si>
    <t>405</t>
  </si>
  <si>
    <t>pdl2</t>
  </si>
  <si>
    <t>199</t>
  </si>
  <si>
    <t>pdl3</t>
  </si>
  <si>
    <t>26,9</t>
  </si>
  <si>
    <t>pdl4</t>
  </si>
  <si>
    <t>18,1</t>
  </si>
  <si>
    <t>fig7</t>
  </si>
  <si>
    <t>izolace proti vodě svislá</t>
  </si>
  <si>
    <t>77,254</t>
  </si>
  <si>
    <t>P1</t>
  </si>
  <si>
    <t>plocha podkladního betonu</t>
  </si>
  <si>
    <t>677</t>
  </si>
  <si>
    <t>VS2</t>
  </si>
  <si>
    <t>32,625</t>
  </si>
  <si>
    <t>VS1</t>
  </si>
  <si>
    <t>40,073</t>
  </si>
  <si>
    <t>SP1</t>
  </si>
  <si>
    <t>42,413</t>
  </si>
  <si>
    <t>fig10</t>
  </si>
  <si>
    <t>plocha stávající východní stěny</t>
  </si>
  <si>
    <t>257,864</t>
  </si>
  <si>
    <t>fig68</t>
  </si>
  <si>
    <t>průměr 220 mm dub</t>
  </si>
  <si>
    <t>35</t>
  </si>
  <si>
    <t>fig49</t>
  </si>
  <si>
    <t>terasa z prken SMRK</t>
  </si>
  <si>
    <t>131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</si>
  <si>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</si>
  <si>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</si>
  <si>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</si>
  <si>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</si>
  <si>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</si>
  <si>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</si>
  <si>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</si>
  <si>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</si>
  <si>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</si>
  <si>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</si>
  <si>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</si>
  <si>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</si>
  <si>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</si>
  <si>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</si>
  <si>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</si>
  <si>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</si>
  <si>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</si>
  <si>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</si>
  <si>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</si>
  <si>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</si>
  <si>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741 - Elektromontáže - vzdušné vedení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</si>
  <si>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</si>
  <si>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</si>
  <si>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</si>
  <si>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</si>
  <si>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</si>
  <si>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</si>
  <si>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</si>
  <si>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</si>
  <si>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</si>
  <si>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</si>
  <si>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</si>
  <si>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</si>
  <si>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</si>
  <si>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</si>
  <si>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</si>
  <si>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</si>
  <si>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</si>
  <si>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</si>
  <si>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</si>
  <si>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</si>
  <si>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</si>
  <si>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</si>
  <si>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</si>
  <si>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</si>
  <si>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</si>
  <si>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</si>
  <si>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</si>
  <si>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</si>
  <si>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112101122</t>
  </si>
  <si>
    <t>Kácení stromů jehličnatých D kmene do 500 mm</t>
  </si>
  <si>
    <t>kus</t>
  </si>
  <si>
    <t>CS ÚRS 2016 02</t>
  </si>
  <si>
    <t>16</t>
  </si>
  <si>
    <t>-2066904424</t>
  </si>
  <si>
    <t>VV</t>
  </si>
  <si>
    <t>112201102</t>
  </si>
  <si>
    <t>Odstranění pařezů D do 500 mm</t>
  </si>
  <si>
    <t>1841709829</t>
  </si>
  <si>
    <t>114203103</t>
  </si>
  <si>
    <t>Rozebrání dlažeb z lomového kamene nebo betonových tvárnic do cementové malty</t>
  </si>
  <si>
    <t>m3</t>
  </si>
  <si>
    <t>-1375501110</t>
  </si>
  <si>
    <t>(66,51+37,21)*0,5                                      "opevněný svah a dno"</t>
  </si>
  <si>
    <t>122201102</t>
  </si>
  <si>
    <t>Odkopávky a prokopávky nezapažené v hornině tř. 3 objem do 1000 m3</t>
  </si>
  <si>
    <t>-1255984049</t>
  </si>
  <si>
    <t>409,3*(0,74-0,08)      "pod žb panelovou plochou"</t>
  </si>
  <si>
    <t>85,0*(0,74-0,30)         "nezpevněná plocha"</t>
  </si>
  <si>
    <t>Mezisoučet</t>
  </si>
  <si>
    <t>132201201</t>
  </si>
  <si>
    <t>Hloubení rýh š do 2000 mm v hornině tř. 3 objemu do 100 m3</t>
  </si>
  <si>
    <t>-1939214907</t>
  </si>
  <si>
    <t>(2,0+0,6)*(2,0+0,6)*(1,4-0,74)*5                            "P1"</t>
  </si>
  <si>
    <t>(2,0+0,6)*0,7*(1,4-0,74)*5                                       "P2"</t>
  </si>
  <si>
    <t>(2,6+0,6)*0,7*(1,4-0,74)*1                                       "P3"</t>
  </si>
  <si>
    <t>(1,8+0,6)*(1,8+0,6)*(1,4-0,74)*7                            "P4"</t>
  </si>
  <si>
    <t>(36,9-2,0)*(0,6+0,3)*(1,4-0,74)                         "pás u P2"</t>
  </si>
  <si>
    <t>3,0*7*0,27*(1,4-0,74)                                           "pás u P2"</t>
  </si>
  <si>
    <t>(12,6+1,7+36,6-2,0*2-1,8*5+0,92+0,98+1,9+1,8+1,0+12,9)*(0,6+0,6)*(1,4-0,74) "obvodový ZP"</t>
  </si>
  <si>
    <t>(24,0-2,0+5,0)*(0,6+0,6)*(1,4-0,74)            "obloukový ZP"</t>
  </si>
  <si>
    <t>1,2*1,2*(1,3-0,74)                                                 "parkos"</t>
  </si>
  <si>
    <t>Mezisoučet                           "základová spára na -1,300"</t>
  </si>
  <si>
    <t>(0,61*0,86+1,18*0,52)*(1,2-0,74)</t>
  </si>
  <si>
    <t>(1,9+1,9)*0,5*(1,2-0,74)</t>
  </si>
  <si>
    <t>0,6*0,5*(1,2-0,74)*6</t>
  </si>
  <si>
    <t>0,6*0,62*(1,2-0,74)</t>
  </si>
  <si>
    <t>0,6*0,63*(1,2-0,74)</t>
  </si>
  <si>
    <t>(0,63*0,31+0,2*1,32)*(1,2-0,74)</t>
  </si>
  <si>
    <t>0,6*1,62*(1,2-0,74)</t>
  </si>
  <si>
    <t>0,78*0,5*(1,2-0,74)</t>
  </si>
  <si>
    <t>Mezisoučet                         "základová spára na -1,200"</t>
  </si>
  <si>
    <t>(2,48+4,65+4,44+4,44+2,33)*1,0*(1,2-0,74)  "vnitřní ZP"</t>
  </si>
  <si>
    <t>(5,0*0,5+1,53*0,3)*(1,1-0,74)        "obloukový ZP"</t>
  </si>
  <si>
    <t>0,7*2,5*(1,1-0,74)</t>
  </si>
  <si>
    <t>0,6*0,6*(1,1-0,74)*9</t>
  </si>
  <si>
    <t>1,8*0,6*(1,1-0,74)</t>
  </si>
  <si>
    <t>0,6*0,9*(1,1-0,74)*2</t>
  </si>
  <si>
    <t>(2,23+1,93)*0,6*(1,1-0,74)</t>
  </si>
  <si>
    <t>0,89*0,6*(1,1-0,74)</t>
  </si>
  <si>
    <t>1,3*0,68*(1,1-0,74)</t>
  </si>
  <si>
    <t>0,6*0,68*(1,1-0,74)</t>
  </si>
  <si>
    <t>0,6*0,89*(1,1-0,74)</t>
  </si>
  <si>
    <t>0,42*1,1*(1,1-0,74)</t>
  </si>
  <si>
    <t>0,6*0,92*(1,1-0,74)</t>
  </si>
  <si>
    <t>5,0*0,5*(1,1-0,74)                                 "obloukový ZP"</t>
  </si>
  <si>
    <t>0,5*0,35*(1,1-0,74)*4</t>
  </si>
  <si>
    <t>Mezisoučet                            "základová spára na -1,100"</t>
  </si>
  <si>
    <t>1,7*0,5*(0,9-0,74)</t>
  </si>
  <si>
    <t>Mezisoučet                            "základová spára na -0,900"</t>
  </si>
  <si>
    <t>4,3*0,6*(0,82-0,74)                                  "obloukový ZP"</t>
  </si>
  <si>
    <t>1,82*0,6*(0,82-0,74)*2</t>
  </si>
  <si>
    <t>0,6*0,6*(0,82-0,74)*2</t>
  </si>
  <si>
    <t>2,32*0,6*(0,82-0,74)*7</t>
  </si>
  <si>
    <t>0,6*0,6*(0,82-0,74)*9</t>
  </si>
  <si>
    <t>0,6*0,5*(0,82-0,74)*2</t>
  </si>
  <si>
    <t>1,74*0,6*(0,82-0,74)*2</t>
  </si>
  <si>
    <t>Mezisoučet                            "základová spára na -0,820"</t>
  </si>
  <si>
    <t>Součet</t>
  </si>
  <si>
    <t>6</t>
  </si>
  <si>
    <t>132201209</t>
  </si>
  <si>
    <t>Příplatek za lepivost k hloubení rýh š do 2000 mm v hornině tř. 3</t>
  </si>
  <si>
    <t>1014599485</t>
  </si>
  <si>
    <t>7</t>
  </si>
  <si>
    <t>162301406</t>
  </si>
  <si>
    <t>Vodorovné přemístění větví stromů jehličnatých do 5 km D kmene do 500 mm</t>
  </si>
  <si>
    <t>-433693190</t>
  </si>
  <si>
    <t>8</t>
  </si>
  <si>
    <t>162301416</t>
  </si>
  <si>
    <t>Vodorovné přemístění kmenů stromů jehličnatých do 5 km D kmene do 500 mm</t>
  </si>
  <si>
    <t>167808548</t>
  </si>
  <si>
    <t>9</t>
  </si>
  <si>
    <t>162301422</t>
  </si>
  <si>
    <t>Vodorovné přemístění pařezů do 5 km D do 500 mm</t>
  </si>
  <si>
    <t>-701602042</t>
  </si>
  <si>
    <t>162701105</t>
  </si>
  <si>
    <t>Vodorovné přemístění do 10000 m výkopku/sypaniny z horniny tř. 1 až 4</t>
  </si>
  <si>
    <t>-1075901434</t>
  </si>
  <si>
    <t>11</t>
  </si>
  <si>
    <t>162701109</t>
  </si>
  <si>
    <t>Příplatek k vodorovnému přemístění výkopku/sypaniny z horniny tř. 1 až 4 ZKD 1000 m přes 10000 m</t>
  </si>
  <si>
    <t>-1022730216</t>
  </si>
  <si>
    <t>fig1*20</t>
  </si>
  <si>
    <t>fig3*20</t>
  </si>
  <si>
    <t>12</t>
  </si>
  <si>
    <t>171201201</t>
  </si>
  <si>
    <t>Uložení sypaniny na skládky</t>
  </si>
  <si>
    <t>-352644563</t>
  </si>
  <si>
    <t>13</t>
  </si>
  <si>
    <t>171201211</t>
  </si>
  <si>
    <t>Poplatek za uložení odpadu ze sypaniny na skládce (skládkovné)</t>
  </si>
  <si>
    <t>t</t>
  </si>
  <si>
    <t>1128021834</t>
  </si>
  <si>
    <t>fig1*1,800</t>
  </si>
  <si>
    <t>fig3*1,800</t>
  </si>
  <si>
    <t>14</t>
  </si>
  <si>
    <t>174101101</t>
  </si>
  <si>
    <t>Zásyp jam, šachet rýh nebo kolem objektů sypaninou se zhutněním</t>
  </si>
  <si>
    <t>-709072656</t>
  </si>
  <si>
    <t>(37,21+66,51+37,21)/2*2,0</t>
  </si>
  <si>
    <t>M</t>
  </si>
  <si>
    <t>583441970</t>
  </si>
  <si>
    <t>štěrkodrť frakce 0-63</t>
  </si>
  <si>
    <t>-472550842</t>
  </si>
  <si>
    <t>fig4*1,900</t>
  </si>
  <si>
    <t>181951102</t>
  </si>
  <si>
    <t>Úprava pláně v hornině tř. 1 až 4 se zhutněním</t>
  </si>
  <si>
    <t>m2</t>
  </si>
  <si>
    <t>1851920830</t>
  </si>
  <si>
    <t>Zakládání</t>
  </si>
  <si>
    <t>17</t>
  </si>
  <si>
    <t>271532212</t>
  </si>
  <si>
    <t>Podsyp pod základové konstrukce se zhutněním z hrubého kameniva frakce 16 až 32 mm</t>
  </si>
  <si>
    <t>-969554999</t>
  </si>
  <si>
    <t>(pdl1+pdl2+pdl3)*0,15</t>
  </si>
  <si>
    <t>18</t>
  </si>
  <si>
    <t>273313511</t>
  </si>
  <si>
    <t>Základové desky z betonu tř. C 12/15</t>
  </si>
  <si>
    <t>-222260416</t>
  </si>
  <si>
    <t>2,0*2,0*0,1*5                            "P1"</t>
  </si>
  <si>
    <t>2,0*0,7*0,1*5                            "P2"</t>
  </si>
  <si>
    <t>2,6*0,7*0,1*1                            "P3"</t>
  </si>
  <si>
    <t>1,8*1,8*0,1*7                            "P4"</t>
  </si>
  <si>
    <t>(36,9-2,0)*0,6*0,1              "pás u P2"</t>
  </si>
  <si>
    <t>3,0*7*0,27*0,1                    "pás u P2"</t>
  </si>
  <si>
    <t>(12,6+1,7+36,6-2,0*2-1,8*5+0,92+0,98+1,9+1,8+1,0+12,9)*0,6*0,1</t>
  </si>
  <si>
    <t>(24,0-2,0+5,0)*0,6*0,1            "obloukový ZP"</t>
  </si>
  <si>
    <t>1,2*1,2*0,0</t>
  </si>
  <si>
    <t>(2,48+4,65+4,44+4,44+2,33)*1,0*0,1  "vnitřní ZP"</t>
  </si>
  <si>
    <t>Součet                                         "podkladní desky"</t>
  </si>
  <si>
    <t>19</t>
  </si>
  <si>
    <t>273321411</t>
  </si>
  <si>
    <t>Základové desky ze ŽB bez zvýšených nároků na prostředí tř. C 20/25</t>
  </si>
  <si>
    <t>1891106885</t>
  </si>
  <si>
    <t>405,0</t>
  </si>
  <si>
    <t>Mezisoučet                                              "101"</t>
  </si>
  <si>
    <t>199,0</t>
  </si>
  <si>
    <t>Mezisoučet                                          "102,103"</t>
  </si>
  <si>
    <t>Mezisoučet                                              "105"</t>
  </si>
  <si>
    <t>8,5+9,6</t>
  </si>
  <si>
    <t xml:space="preserve">Mezisoučet                                          "104,106"  </t>
  </si>
  <si>
    <t>28,0</t>
  </si>
  <si>
    <t>Mezisoučet                                        "pod zdmi"</t>
  </si>
  <si>
    <t>P1*0,15</t>
  </si>
  <si>
    <t>20</t>
  </si>
  <si>
    <t>273362021</t>
  </si>
  <si>
    <t>Výztuž základových desek svařovanými sítěmi Kari</t>
  </si>
  <si>
    <t>-1641136476</t>
  </si>
  <si>
    <t>P1*4,44*0,001*1,25</t>
  </si>
  <si>
    <t>Mezisoučet                                 "6/100 x 6/100"</t>
  </si>
  <si>
    <t>274321411</t>
  </si>
  <si>
    <t>Základové pasy ze ŽB bez zvýšených nároků na prostředí tř. C 20/25</t>
  </si>
  <si>
    <t>1503961272</t>
  </si>
  <si>
    <t>2,0*2,0*0,8*5                            "P1"</t>
  </si>
  <si>
    <t>2,0*0,7*0,8*5                            "P2"</t>
  </si>
  <si>
    <t>2,6*0,7*0,8*1                            "P3"</t>
  </si>
  <si>
    <t>1,8*1,8*0,8*7                            "P4"</t>
  </si>
  <si>
    <t>(36,9-2,0)*0,6*0,8              "pás u P2"</t>
  </si>
  <si>
    <t>3,0*7*0,27*0,8                    "pás u P2"</t>
  </si>
  <si>
    <t>(12,6+1,7+36,6-2,0*2-1,8*5+0,92+0,98+1,9+1,8+1,0+12,9)*0,6*0,8        "obvodový ZP"</t>
  </si>
  <si>
    <t>(24,0-2,0+5,0)*0,6*0,8            "obloukový ZP"</t>
  </si>
  <si>
    <t>1,2*1,2*0,8                                    "parkos"</t>
  </si>
  <si>
    <t>(0,61*0,86+1,18*0,52)*0,7</t>
  </si>
  <si>
    <t>(1,9+1,9)*0,5*0,7</t>
  </si>
  <si>
    <t>0,6*0,5*0,7*6</t>
  </si>
  <si>
    <t>0,6*0,62*0,7</t>
  </si>
  <si>
    <t>0,6*0,63*0,7</t>
  </si>
  <si>
    <t>(0,63*0,31+0,2*1,32)*0,7</t>
  </si>
  <si>
    <t>0,6*1,62*0,7</t>
  </si>
  <si>
    <t>0,78*0,5*0,7</t>
  </si>
  <si>
    <t>(2,48+4,65+4,44+4,44+2,33)*1,0*0,6  "vnitřní ZP"</t>
  </si>
  <si>
    <t>5,0*0,5*0,6+1,53*0,3*0,6        "obloukový ZP"</t>
  </si>
  <si>
    <t>0,7*2,5*0,6</t>
  </si>
  <si>
    <t>0,6*0,6*0,6*9</t>
  </si>
  <si>
    <t>1,8*0,6*0,6</t>
  </si>
  <si>
    <t>0,6*0,9*0,6*2</t>
  </si>
  <si>
    <t>(2,23+1,93)*0,6*0,6</t>
  </si>
  <si>
    <t>0,89*0,6*0,6</t>
  </si>
  <si>
    <t>1,3*0,68*0,6</t>
  </si>
  <si>
    <t>0,6*0,68*0,6</t>
  </si>
  <si>
    <t>0,6*0,89*0,6</t>
  </si>
  <si>
    <t>0,42*1,1*0,6</t>
  </si>
  <si>
    <t>0,6*0,92*0,6</t>
  </si>
  <si>
    <t>5,0*0,5*0,6                                 "obloukový ZP"</t>
  </si>
  <si>
    <t>0,5*0,35*0,6*4</t>
  </si>
  <si>
    <t>1,7*0,5*0,4</t>
  </si>
  <si>
    <t>4,3*0,6*0,7                                  "obloukový ZP"</t>
  </si>
  <si>
    <t>1,82*0,6*0,7*2</t>
  </si>
  <si>
    <t>0,6*0,6*0,7*2</t>
  </si>
  <si>
    <t>2,32*0,6*0,7*7</t>
  </si>
  <si>
    <t>0,6*0,6*0,7*9</t>
  </si>
  <si>
    <t>0,6*0,5*0,7*2</t>
  </si>
  <si>
    <t>1,74*0,6*0,7*2</t>
  </si>
  <si>
    <t>22</t>
  </si>
  <si>
    <t>274351215</t>
  </si>
  <si>
    <t>Zřízení bednění stěn základových pasů</t>
  </si>
  <si>
    <t>480209537</t>
  </si>
  <si>
    <t>(2,0+2,0)*2*0,8*5                            "P1"</t>
  </si>
  <si>
    <t>(0,7+0,7)*0,8*5                                "P2"</t>
  </si>
  <si>
    <t>(0,7+0,7)*0,8*1                                "P3"</t>
  </si>
  <si>
    <t>(1,8+1,8)*2*0,8*7                           "P4"</t>
  </si>
  <si>
    <t>(36,9-2,0)*2*0,8                     "pás u P2"</t>
  </si>
  <si>
    <t>(12,6+1,7+36,6-2,0*2-1,8*5+0,92+0,98+1,9+1,8+1,0+12,9)*2*0,8      "obvodový ZP"</t>
  </si>
  <si>
    <t>(24,0-2,0+5,0)*2*0,8            "obloukový ZP"</t>
  </si>
  <si>
    <t xml:space="preserve">(1,2+1,2)*2*0,8                            "parkos" </t>
  </si>
  <si>
    <t>(0,61+1,18+0,86)*0,7</t>
  </si>
  <si>
    <t>(1,9+0,5+1,9+0,5)*2*0,7</t>
  </si>
  <si>
    <t>(0,6+0,5)*2*0,7*6</t>
  </si>
  <si>
    <t>(0,6+0,62)*2*0,7</t>
  </si>
  <si>
    <t>(0,6+0,63)*2*0,7</t>
  </si>
  <si>
    <t>(0,31+0,63+0,31+1,32+0,2)*0,7</t>
  </si>
  <si>
    <t>(0,6+1,62)*2*0,7</t>
  </si>
  <si>
    <t>(0,78+0,5)*2*0,7</t>
  </si>
  <si>
    <t>(2,48+4,65+4,44+4,44+2,33)*2*0,6  "vnitřní ZP"</t>
  </si>
  <si>
    <t>5,0*2*0,6+0,3*2*0,6        "obloukový ZP"</t>
  </si>
  <si>
    <t>(0,7+2,5)*0,6</t>
  </si>
  <si>
    <t>(0,6+0,6)*2*0,6*9</t>
  </si>
  <si>
    <t>(1,8+0,6)*2*0,6</t>
  </si>
  <si>
    <t>(0,6+0,9)*2*0,6*2</t>
  </si>
  <si>
    <t>(2,23+0,6+1,93+0,6)*2*0,6</t>
  </si>
  <si>
    <t>(0,89+0,6)*2*0,6</t>
  </si>
  <si>
    <t>(1,3+0,68)*2*0,6</t>
  </si>
  <si>
    <t>(0,6+0,68)*2*0,6</t>
  </si>
  <si>
    <t>(0,6+0,89)*2*0,6</t>
  </si>
  <si>
    <t>(0,42+1,1)*2*0,6</t>
  </si>
  <si>
    <t>(0,6+0,92)*2*0,6</t>
  </si>
  <si>
    <t>5,0*2*0,6                                 "obloukový ZP"</t>
  </si>
  <si>
    <t>(0,5+0,35)*2*0,6*4</t>
  </si>
  <si>
    <t>1,7*2*0,4</t>
  </si>
  <si>
    <t>4,3*2*0,7                                  "obloukový ZP"</t>
  </si>
  <si>
    <t>(1,82+0,6)*2*0,7*2</t>
  </si>
  <si>
    <t>(0,6+0,6)*2*0,7*2</t>
  </si>
  <si>
    <t>(2,32+0,6)*2*0,7*7</t>
  </si>
  <si>
    <t>(0,6+0,6)*2*0,7*9</t>
  </si>
  <si>
    <t>(0,6+0,5)*2*0,7*2</t>
  </si>
  <si>
    <t>(1,74+0,6)*2*0,7*2</t>
  </si>
  <si>
    <t>23</t>
  </si>
  <si>
    <t>274351216</t>
  </si>
  <si>
    <t>Odstranění bednění stěn základových pasů</t>
  </si>
  <si>
    <t>-345058780</t>
  </si>
  <si>
    <t>24</t>
  </si>
  <si>
    <t>274361821</t>
  </si>
  <si>
    <t>Výztuž základových pásů betonářskou ocelí 10 505 (R)</t>
  </si>
  <si>
    <t>257101807</t>
  </si>
  <si>
    <t>(227,7+203,0+1075,9)*0,001          "D.1.1.04A"</t>
  </si>
  <si>
    <t>25</t>
  </si>
  <si>
    <t>274362021</t>
  </si>
  <si>
    <t>Výztuž základových pásů svařovanými sítěmi Kari</t>
  </si>
  <si>
    <t>578985275</t>
  </si>
  <si>
    <t>746,0*0,001                           "D.1.1.04A"</t>
  </si>
  <si>
    <t>26</t>
  </si>
  <si>
    <t>279113131</t>
  </si>
  <si>
    <t>Základová zeď tl 150 mm z tvárnic ztraceného bednění včetně výplně z betonu tř. C 16/20</t>
  </si>
  <si>
    <t>644165889</t>
  </si>
  <si>
    <t>(3,5+3,0+2,0)*0,25                  "105"</t>
  </si>
  <si>
    <t>27</t>
  </si>
  <si>
    <t>2791131341</t>
  </si>
  <si>
    <t>Základová zeď tl do 300 mm z tvárnic ztraceného bednění včetně výplně z betonu tř. C 20/25</t>
  </si>
  <si>
    <t>1789581749</t>
  </si>
  <si>
    <t>(0,45+0,12+0,3+0,12+0,22+1,6+1,47+19,68+26,21+10,94+16,21)*0,75</t>
  </si>
  <si>
    <t>-(1,6+2,6+1,61+3,1)*0,25</t>
  </si>
  <si>
    <t>fig8</t>
  </si>
  <si>
    <t>pi*2,5*1,0</t>
  </si>
  <si>
    <t>(pi*2,5-2,0)*1,0</t>
  </si>
  <si>
    <t>(7,5+7,2)*0,75</t>
  </si>
  <si>
    <t>fig9</t>
  </si>
  <si>
    <t>28</t>
  </si>
  <si>
    <t>279361821</t>
  </si>
  <si>
    <t>Výztuž základových zdí nosných betonářskou ocelí 10 505</t>
  </si>
  <si>
    <t>1784677929</t>
  </si>
  <si>
    <t>(366,5+324,3+72,1+70,1)*0,001                               "D.1.1.04A"</t>
  </si>
  <si>
    <t>Svislé a kompletní konstrukce</t>
  </si>
  <si>
    <t>311213123</t>
  </si>
  <si>
    <t>Zdivo z nepravidelných kamenů na maltu, objem jednoho kamene přes 0,02m3, šířka spáry do 20 mm</t>
  </si>
  <si>
    <t>298750445</t>
  </si>
  <si>
    <t>0,6*2,5*0,6</t>
  </si>
  <si>
    <t>Mezisoučet                           "dozdívka oplocení"</t>
  </si>
  <si>
    <t>30</t>
  </si>
  <si>
    <t>311213912</t>
  </si>
  <si>
    <t>Příplatek k cenám zdění zdiva z kamene na maltu za oboustranné lícování zdiva</t>
  </si>
  <si>
    <t>569066265</t>
  </si>
  <si>
    <t>31</t>
  </si>
  <si>
    <t>312311951</t>
  </si>
  <si>
    <t>Výplňová zeď z betonu prostého tř. C 20/25</t>
  </si>
  <si>
    <t>-782356338</t>
  </si>
  <si>
    <t xml:space="preserve">1,9*0,3*0,36                        "betonový schod ve 105" </t>
  </si>
  <si>
    <t>32</t>
  </si>
  <si>
    <t>312351105</t>
  </si>
  <si>
    <t>Zřízení oboustranného bednění zdí výplňových</t>
  </si>
  <si>
    <t>2045165818</t>
  </si>
  <si>
    <t xml:space="preserve">1,9*2*0,36                        "betonový schod ve 105" </t>
  </si>
  <si>
    <t>33</t>
  </si>
  <si>
    <t>312351106</t>
  </si>
  <si>
    <t>Odstranění oboustranného bednění zdí výplňových</t>
  </si>
  <si>
    <t>-515902894</t>
  </si>
  <si>
    <t>34</t>
  </si>
  <si>
    <t>317234410</t>
  </si>
  <si>
    <t>Vyzdívka mezi nosníky z cihel pálených na MC</t>
  </si>
  <si>
    <t>2124616966</t>
  </si>
  <si>
    <t>3,5*0,6*0,20                                       "P01"</t>
  </si>
  <si>
    <t>1,75*0,6*0,20                                    "P02"</t>
  </si>
  <si>
    <t>1,4*0,6*0,20*2                                  "P03"</t>
  </si>
  <si>
    <t>0,9*0,6*0,20                                      "P04"</t>
  </si>
  <si>
    <t>1,4*0,25*0,20                                    "P05"</t>
  </si>
  <si>
    <t>317321511</t>
  </si>
  <si>
    <t>Překlad ze ŽB tř. C 20/25</t>
  </si>
  <si>
    <t>-933832037</t>
  </si>
  <si>
    <t xml:space="preserve">1,855*(0,14+0,335)/2*0,15*2       </t>
  </si>
  <si>
    <t>Mezisoučet           "překlady v příčce  150 mm"</t>
  </si>
  <si>
    <t>36</t>
  </si>
  <si>
    <t>317351107</t>
  </si>
  <si>
    <t>Zřízení bednění překladů v do 4 m</t>
  </si>
  <si>
    <t>-1616568357</t>
  </si>
  <si>
    <t xml:space="preserve">1,855*(0,14+0,335)/2*2       </t>
  </si>
  <si>
    <t>(1,855+2,0)*0,15*2</t>
  </si>
  <si>
    <t>Mezisoučet           "překlady v příčce 150 mm"</t>
  </si>
  <si>
    <t>37</t>
  </si>
  <si>
    <t>317351108</t>
  </si>
  <si>
    <t>Odstranění bednění překladů v do 4 m</t>
  </si>
  <si>
    <t>1023519639</t>
  </si>
  <si>
    <t>38</t>
  </si>
  <si>
    <t>317361821</t>
  </si>
  <si>
    <t>Výztuž překladů a říms z betonářské oceli 10 505</t>
  </si>
  <si>
    <t>-150090528</t>
  </si>
  <si>
    <t>(7,0+1,66)*0,001</t>
  </si>
  <si>
    <t>39</t>
  </si>
  <si>
    <t>317944323</t>
  </si>
  <si>
    <t>Válcované nosníky č.14 až 22 dodatečně osazované do připravených otvorů</t>
  </si>
  <si>
    <t>368592093</t>
  </si>
  <si>
    <t>(3,5*4+1,75*4+1,4*4*2+0,9*4+1,4*2)*17,9*0,001     "I 160 - P01,02,03,04,05"</t>
  </si>
  <si>
    <t>40</t>
  </si>
  <si>
    <t>319201321</t>
  </si>
  <si>
    <t>Vyrovnání nerovného povrchu zdiva tl do 30 mm maltou</t>
  </si>
  <si>
    <t>865804844</t>
  </si>
  <si>
    <t>1,5*0,9*8</t>
  </si>
  <si>
    <t>Mezisoučet          "vyrovnání stávajících přisekaných patek"</t>
  </si>
  <si>
    <t>41</t>
  </si>
  <si>
    <t>319202321</t>
  </si>
  <si>
    <t>Vyrovnání nerovného povrchu zdiva tl do 80 mm přizděním</t>
  </si>
  <si>
    <t>598980297</t>
  </si>
  <si>
    <t>0,5*5,0*5+0,8*5,0*10+1,0*5,0*1                 "výklenky na stávající stěně"</t>
  </si>
  <si>
    <t>42</t>
  </si>
  <si>
    <t>330321411</t>
  </si>
  <si>
    <t>Sloupy nebo pilíře z betonu pohledového tř. C 20/25 bez výztuže</t>
  </si>
  <si>
    <t>-466406060</t>
  </si>
  <si>
    <t>pi*0,25*0,25*6,875*7                 "C1"</t>
  </si>
  <si>
    <t>pi*0,25*0,25*5,785*7                 "C2"</t>
  </si>
  <si>
    <t>pi*0,25*0,25*5,185*4                 "C3"</t>
  </si>
  <si>
    <t>43</t>
  </si>
  <si>
    <t>331351109</t>
  </si>
  <si>
    <t>Příplatek k bednění sloupů za vzepření při výšce přes 6 do 10 m</t>
  </si>
  <si>
    <t>695147479</t>
  </si>
  <si>
    <t>pi*2*0,25*6,875*7                 "C1"</t>
  </si>
  <si>
    <t>pi*2*0,25*5,785*7                 "C2"</t>
  </si>
  <si>
    <t>pi*2*0,25*5,185*4                 "C3"</t>
  </si>
  <si>
    <t>44</t>
  </si>
  <si>
    <t>332351102</t>
  </si>
  <si>
    <t>Odstranění bednění sloupů oblých v do 4 m</t>
  </si>
  <si>
    <t>2010072136</t>
  </si>
  <si>
    <t>45</t>
  </si>
  <si>
    <t>332351105</t>
  </si>
  <si>
    <t>Zřízení bednění sloupů oblých D přes 30 cm v do 4 m</t>
  </si>
  <si>
    <t>1280793217</t>
  </si>
  <si>
    <t>46</t>
  </si>
  <si>
    <t>332361821</t>
  </si>
  <si>
    <t>Výztuž sloupů oblých betonářskou ocelí 10 505</t>
  </si>
  <si>
    <t>1035210232</t>
  </si>
  <si>
    <t>3326,8*0,001                            "S5"</t>
  </si>
  <si>
    <t>47</t>
  </si>
  <si>
    <t>341272622</t>
  </si>
  <si>
    <t>Stěny nosné tl 250 mm z pórobetonových přesných hladkých tvárnic hmotnosti 500 kg/m3</t>
  </si>
  <si>
    <t>-906021571</t>
  </si>
  <si>
    <t>13,05*2,5                                                           "VS2"</t>
  </si>
  <si>
    <t>48</t>
  </si>
  <si>
    <t>342151112</t>
  </si>
  <si>
    <t>Montáž opláštění stěn ocelových kcí ze sendvičových panelů šroubovaných budov v do 12 m</t>
  </si>
  <si>
    <t>981036771</t>
  </si>
  <si>
    <t>503,9                              "obvodová stěna opláštění dle CAD"</t>
  </si>
  <si>
    <t>(6,5+7,7)*6,13                "vnitřní stěna kolem 105"</t>
  </si>
  <si>
    <t>-2,43*1,2*5                                         "O01"</t>
  </si>
  <si>
    <t>-2,43*0,6*5                                        "O02"</t>
  </si>
  <si>
    <t>-2,6*(4,75-0,25)*1                                        "O03"</t>
  </si>
  <si>
    <t>-1,61*2,07*2                                      "O04"</t>
  </si>
  <si>
    <t>-1,61*(2,07-0,25)*1                                      "O05"</t>
  </si>
  <si>
    <t>-1,6*(5,05-0,25)*1                                        "O07"</t>
  </si>
  <si>
    <t>-3,1*(4,05-0,25)*1                                        "O08"</t>
  </si>
  <si>
    <t>49</t>
  </si>
  <si>
    <t>5532461211</t>
  </si>
  <si>
    <t>panel sendvičový stěnový tl. 120 mm spec. T06 včetně oplechování - K01,02,11,12,13,14,15,16,17,18,19,20,21,29,30</t>
  </si>
  <si>
    <t>-304523757</t>
  </si>
  <si>
    <t>fig42*1,10</t>
  </si>
  <si>
    <t>50</t>
  </si>
  <si>
    <t>342272523</t>
  </si>
  <si>
    <t>Příčky tl 150 mm z pórobetonových přesných hladkých příčkovek objemové hmotnosti 500 kg/m3</t>
  </si>
  <si>
    <t>-357158129</t>
  </si>
  <si>
    <t>8,312*3,25-1,68*2,07                                     "106"</t>
  </si>
  <si>
    <t>6,152*3,25-1,67*2,07                                     "104"</t>
  </si>
  <si>
    <t>Mezisoučet                                                     "VS1"</t>
  </si>
  <si>
    <t>51</t>
  </si>
  <si>
    <t>348401120</t>
  </si>
  <si>
    <t>Osazení oplocení ze strojového pletiva s napínacími dráty výšky do 1,6 m do 15° sklonu svahu</t>
  </si>
  <si>
    <t>m</t>
  </si>
  <si>
    <t>-1244522438</t>
  </si>
  <si>
    <t>22,0                                          "T1"</t>
  </si>
  <si>
    <t>Mezisoučet                   "drátěné pletivo"</t>
  </si>
  <si>
    <t>50,0                                          "T1"</t>
  </si>
  <si>
    <t>30,0                                          "T2"</t>
  </si>
  <si>
    <t>18,0                                          "T7"</t>
  </si>
  <si>
    <t>Mezisoučet                   "polypropylénové pletivo"</t>
  </si>
  <si>
    <t>52</t>
  </si>
  <si>
    <t>3131665801</t>
  </si>
  <si>
    <t>čtyřhranné PZ pletivo, oka 100 x 100 mm, D 5 mm</t>
  </si>
  <si>
    <t>949520693</t>
  </si>
  <si>
    <t>22,0*1,7                                       "T1"</t>
  </si>
  <si>
    <t>53</t>
  </si>
  <si>
    <t>3131111001</t>
  </si>
  <si>
    <t>bezuzlová PP síť tl. 4 mm okatost 100 x 100 mm, barva černá</t>
  </si>
  <si>
    <t>-944146350</t>
  </si>
  <si>
    <t>50,0*1,05                                          "T1"</t>
  </si>
  <si>
    <t>30,0*1,05                                          "T2"</t>
  </si>
  <si>
    <t>18,0*1,05                                          "T7"</t>
  </si>
  <si>
    <t>Vodorovné konstrukce</t>
  </si>
  <si>
    <t>54</t>
  </si>
  <si>
    <t>411141123</t>
  </si>
  <si>
    <t>Strop  tl 250 mm z pórobetonových vložek a nosníků dl do 4,8 m osová vzdálenost nosníků 680 mm</t>
  </si>
  <si>
    <t>306210992</t>
  </si>
  <si>
    <t>55</t>
  </si>
  <si>
    <t>411388631</t>
  </si>
  <si>
    <t>Zabetonování otvorů tl do 150 mm ze suchých směsí pl do 1 m2 ve stropech</t>
  </si>
  <si>
    <t>-1215189492</t>
  </si>
  <si>
    <t>3,0*0,45</t>
  </si>
  <si>
    <t>56</t>
  </si>
  <si>
    <t>417321414</t>
  </si>
  <si>
    <t>Ztužující pásy a věnce ze ŽB tř. C 20/25</t>
  </si>
  <si>
    <t>867456371</t>
  </si>
  <si>
    <t>13,05*0,25*0,25</t>
  </si>
  <si>
    <t>57</t>
  </si>
  <si>
    <t>417351115</t>
  </si>
  <si>
    <t>Zřízení bednění ztužujících věnců</t>
  </si>
  <si>
    <t>-1593035014</t>
  </si>
  <si>
    <t>13,05*0,25</t>
  </si>
  <si>
    <t>58</t>
  </si>
  <si>
    <t>417351116</t>
  </si>
  <si>
    <t>Odstranění bednění ztužujících věnců</t>
  </si>
  <si>
    <t>993741307</t>
  </si>
  <si>
    <t>59</t>
  </si>
  <si>
    <t>417361821</t>
  </si>
  <si>
    <t>Výztuž ztužujících pásů a věnců betonářskou ocelí 10 505</t>
  </si>
  <si>
    <t>-1837489370</t>
  </si>
  <si>
    <t>13,05*4*0,62*0,001*1,20                      "4 x R10"</t>
  </si>
  <si>
    <t>13,05*4*1,0*0,22*0,001*1,20              "4 x R6"</t>
  </si>
  <si>
    <t>60</t>
  </si>
  <si>
    <t>444151112</t>
  </si>
  <si>
    <t>Montáž krytiny ocelových střech ze sendvičových panelů šroubovaných budov v do 12 m</t>
  </si>
  <si>
    <t>-833013277</t>
  </si>
  <si>
    <t>695,5                            "celková plocha dle CAD"</t>
  </si>
  <si>
    <t>-2,5*8,1*6                           "světlíky O14"</t>
  </si>
  <si>
    <t>(2,5+8,1)*2*0,45*6         "podstava světlíků O14"</t>
  </si>
  <si>
    <t>61</t>
  </si>
  <si>
    <t>5532461231</t>
  </si>
  <si>
    <t>panel sendvičový střešní tl.120 mm spec. T05 včetně oplechování - K03,04,08,09,10</t>
  </si>
  <si>
    <t>-918356450</t>
  </si>
  <si>
    <t>fig41*1,10</t>
  </si>
  <si>
    <t>Komunikace pozemní</t>
  </si>
  <si>
    <t>62</t>
  </si>
  <si>
    <t>564761111</t>
  </si>
  <si>
    <t>Podklad z kameniva hrubého drceného vel. 32-63 mm tl 200 mm</t>
  </si>
  <si>
    <t>-1447901821</t>
  </si>
  <si>
    <t>63</t>
  </si>
  <si>
    <t>564861111</t>
  </si>
  <si>
    <t>Podklad ze štěrkodrtě ŠD tl 200 mm</t>
  </si>
  <si>
    <t>296485236</t>
  </si>
  <si>
    <t>64</t>
  </si>
  <si>
    <t>596212312</t>
  </si>
  <si>
    <t>Kladení zámkové dlažby pozemních komunikací tl 100 mm skupiny A pl do 300 m2</t>
  </si>
  <si>
    <t>-332329590</t>
  </si>
  <si>
    <t>100,0</t>
  </si>
  <si>
    <t>65</t>
  </si>
  <si>
    <t>592452200</t>
  </si>
  <si>
    <t>dlažba zámková přírodní 19,6x16,1x10 cm</t>
  </si>
  <si>
    <t>-468844048</t>
  </si>
  <si>
    <t>fig101*1,03</t>
  </si>
  <si>
    <t>Úpravy povrchů, podlahy a osazování výplní</t>
  </si>
  <si>
    <t>66</t>
  </si>
  <si>
    <t>611321141</t>
  </si>
  <si>
    <t>Vápenocementová omítka štuková dvouvrstvá vnitřních stropů rovných nanášená ručně</t>
  </si>
  <si>
    <t>1217447805</t>
  </si>
  <si>
    <t>13,05*3,25                                  "SP1"</t>
  </si>
  <si>
    <t>67</t>
  </si>
  <si>
    <t>611321191</t>
  </si>
  <si>
    <t>Příplatek k vápenocementové omítce vnitřních stropů za každých dalších 5 mm tloušťky ručně</t>
  </si>
  <si>
    <t>-779946153</t>
  </si>
  <si>
    <t>68</t>
  </si>
  <si>
    <t>612131101</t>
  </si>
  <si>
    <t>Cementový postřik vnitřních stěn nanášený celoplošně ručně</t>
  </si>
  <si>
    <t>1074094420</t>
  </si>
  <si>
    <t>32,233*8,0</t>
  </si>
  <si>
    <t>Mezisoučet                                               "stávající východní stěna"</t>
  </si>
  <si>
    <t>69</t>
  </si>
  <si>
    <t>612142001</t>
  </si>
  <si>
    <t>Potažení vnitřních stěn sklovláknitým pletivem vtlačeným do tenkovrstvé hmoty</t>
  </si>
  <si>
    <t>-1780552467</t>
  </si>
  <si>
    <t>VS1*2</t>
  </si>
  <si>
    <t>VS2*2</t>
  </si>
  <si>
    <t>pi*2,5*1,0                                                                 "106"</t>
  </si>
  <si>
    <t>(pi*2,5-2,0)*1,0                                                      "104"</t>
  </si>
  <si>
    <t>(7,5+7,2)*0,75                                                         "105"</t>
  </si>
  <si>
    <t xml:space="preserve">Mezisoučet                                                    </t>
  </si>
  <si>
    <t>70</t>
  </si>
  <si>
    <t>612311131</t>
  </si>
  <si>
    <t>Potažení vnitřních stěn vápenným štukem tloušťky do 3 mm</t>
  </si>
  <si>
    <t>1654015566</t>
  </si>
  <si>
    <t>71</t>
  </si>
  <si>
    <t>612321141</t>
  </si>
  <si>
    <t>Vápenocementová omítka štuková dvouvrstvá vnitřních stěn nanášená ručně</t>
  </si>
  <si>
    <t>-2001955974</t>
  </si>
  <si>
    <t>(1,0+2*2,1)*0,25+1,4*0,2*2</t>
  </si>
  <si>
    <t>(1,25+0,8)*2*0,6+1,75*0,2*2</t>
  </si>
  <si>
    <t>(1,9+2*2,1)*0,6+3,5*0,2*2</t>
  </si>
  <si>
    <t>(0,8+1,25)*2*0,6</t>
  </si>
  <si>
    <t>((1,0+1,0)*2*0,6+1,4*0,2*2)*2</t>
  </si>
  <si>
    <t>(0,6+0,6)*2*0,6+0,9*0,2*2</t>
  </si>
  <si>
    <t>Mezisoučet                                                 "2.n.p."</t>
  </si>
  <si>
    <t>72</t>
  </si>
  <si>
    <t>612321191</t>
  </si>
  <si>
    <t>Příplatek k vápenocementové omítce vnitřních stěn za každých dalších 5 mm tloušťky ručně</t>
  </si>
  <si>
    <t>2023964587</t>
  </si>
  <si>
    <t>73</t>
  </si>
  <si>
    <t>6186311111</t>
  </si>
  <si>
    <t>Stěrka z těsnící malty dvouvrstvá vnitřních rovinných ploch - spec. T11</t>
  </si>
  <si>
    <t>634808684</t>
  </si>
  <si>
    <t>(0,45+0,12+0,3+0,12+0,22+1,6+1,47+19,68+26,21+10,94+16,21)*0,50</t>
  </si>
  <si>
    <t>Mezisoučet                                                  "obvodové stěny"</t>
  </si>
  <si>
    <t>pi*2,5*0,5</t>
  </si>
  <si>
    <t>(pi*2,5-2,0)*0,5</t>
  </si>
  <si>
    <t>(7,5+7,2)*0,5</t>
  </si>
  <si>
    <t>Mezisoučet                                                    "vnitřní stěny"</t>
  </si>
  <si>
    <t>74</t>
  </si>
  <si>
    <t>6186311121</t>
  </si>
  <si>
    <t>Stěrka z těsnící malty dvouvrstvá vnitřních zaoblených ploch - spec. T11</t>
  </si>
  <si>
    <t>-716107510</t>
  </si>
  <si>
    <t>2*pi*0,25*0,50*18                         "sloupy"</t>
  </si>
  <si>
    <t>75</t>
  </si>
  <si>
    <t>622211021</t>
  </si>
  <si>
    <t>Montáž kontaktního zateplení vnějších stěn z polystyrénových desek tl do 120 mm</t>
  </si>
  <si>
    <t>1649968310</t>
  </si>
  <si>
    <t>Mezisoučet                                                   "EPS-P 100 mm pod terénem"</t>
  </si>
  <si>
    <t>(0,45+0,12+0,3+0,12+0,22+1,6+1,47+19,68+26,21+10,94+16,21)*0,25</t>
  </si>
  <si>
    <t>Mezisoučet                                               "EPS-P 100 mm nad terénem"</t>
  </si>
  <si>
    <t>76</t>
  </si>
  <si>
    <t>283760170</t>
  </si>
  <si>
    <t>deska fasádní polystyrénová soklová EPS SOKL 3000 1250 x 600 x 100 mm</t>
  </si>
  <si>
    <t>2050497467</t>
  </si>
  <si>
    <t>fig11*1,05</t>
  </si>
  <si>
    <t>fig12*1,05</t>
  </si>
  <si>
    <t>77</t>
  </si>
  <si>
    <t>622511111</t>
  </si>
  <si>
    <t>Tenkovrstvá akrylátová mozaiková střednězrnná omítka včetně penetrace vnějších stěn</t>
  </si>
  <si>
    <t>1168819638</t>
  </si>
  <si>
    <t>78</t>
  </si>
  <si>
    <t>622631011</t>
  </si>
  <si>
    <t>Spárování spárovací maltou vnějších pohledových ploch stěn z tvárnic nebo kamene</t>
  </si>
  <si>
    <t>660257680</t>
  </si>
  <si>
    <t>0,6*2,5*2</t>
  </si>
  <si>
    <t>Mezisoučet                                                  "oplocení"</t>
  </si>
  <si>
    <t>79</t>
  </si>
  <si>
    <t>999960000</t>
  </si>
  <si>
    <t>výpis podlahových ploch - bez ocenění</t>
  </si>
  <si>
    <t>622565456</t>
  </si>
  <si>
    <t>Mezisoučet                                       "pdl1"</t>
  </si>
  <si>
    <t>Mezisoučet                                      "pdl2"</t>
  </si>
  <si>
    <t xml:space="preserve">Mezisoučet                                      "pdl3" </t>
  </si>
  <si>
    <t xml:space="preserve">Mezisoučet                                      "pdl4" </t>
  </si>
  <si>
    <t>80</t>
  </si>
  <si>
    <t>631311127</t>
  </si>
  <si>
    <t>Mazanina tl do 120 mm z betonu prostého bez zvýšených nároků na prostředí tř. C 30/37</t>
  </si>
  <si>
    <t>405551379</t>
  </si>
  <si>
    <t>Pdl1*0,12</t>
  </si>
  <si>
    <t>Pdl3*0,12</t>
  </si>
  <si>
    <t>Pdl4*0,12</t>
  </si>
  <si>
    <t>81</t>
  </si>
  <si>
    <t>631311137</t>
  </si>
  <si>
    <t>Mazanina tl do 240 mm z betonu prostého bez zvýšených nároků na prostředí tř. C 30/37</t>
  </si>
  <si>
    <t>2071841714</t>
  </si>
  <si>
    <t>Pdl2*0,16</t>
  </si>
  <si>
    <t>82</t>
  </si>
  <si>
    <t>631319012</t>
  </si>
  <si>
    <t>Příplatek k mazanině tl do 120 mm za přehlazení povrchu</t>
  </si>
  <si>
    <t>-1698827052</t>
  </si>
  <si>
    <t>83</t>
  </si>
  <si>
    <t>631319013</t>
  </si>
  <si>
    <t>Příplatek k mazanině tl do 240 mm za přehlazení povrchu</t>
  </si>
  <si>
    <t>1941303889</t>
  </si>
  <si>
    <t>84</t>
  </si>
  <si>
    <t>631319111</t>
  </si>
  <si>
    <t>Příplatek k mazanině za provedení odtokového žlábku do 200x100 mm</t>
  </si>
  <si>
    <t>-2054768544</t>
  </si>
  <si>
    <t>21,0</t>
  </si>
  <si>
    <t>85</t>
  </si>
  <si>
    <t>631319173</t>
  </si>
  <si>
    <t>Příplatek k mazanině tl do 120 mm za stržení povrchu spodní vrstvy před vložením výztuže</t>
  </si>
  <si>
    <t>907700680</t>
  </si>
  <si>
    <t>Pdl1*0,12*2</t>
  </si>
  <si>
    <t>86</t>
  </si>
  <si>
    <t>631319175</t>
  </si>
  <si>
    <t>Příplatek k mazanině tl do 240 mm za stržení povrchu spodní vrstvy před vložením výztuže</t>
  </si>
  <si>
    <t>-2127276413</t>
  </si>
  <si>
    <t>Pdl2*0,16*2</t>
  </si>
  <si>
    <t>87</t>
  </si>
  <si>
    <t>631342124</t>
  </si>
  <si>
    <t>Mazanina tl do 120 mm z betonu lehčeného tepelně-izolačního polystyrenového objem hmot 900 kg/m3</t>
  </si>
  <si>
    <t>-772698370</t>
  </si>
  <si>
    <t>pdl1*(0,01+0,18)/2</t>
  </si>
  <si>
    <t>pdl2*(0,01+0,18)/2</t>
  </si>
  <si>
    <t>88</t>
  </si>
  <si>
    <t>631362021</t>
  </si>
  <si>
    <t>Výztuž mazanin svařovanými sítěmi Kari</t>
  </si>
  <si>
    <t>-1245990946</t>
  </si>
  <si>
    <t>pdl1*4,44*0,001*1,3*2                                         "2 x 6/100 x 6/100"</t>
  </si>
  <si>
    <t>pdl2*4,44*0,001*1,3*2                                         "2 x 6/100 x 6/100"</t>
  </si>
  <si>
    <t>pdl3*4,44*0,001*1,3                                             "1 x 6/100 x 6/100"</t>
  </si>
  <si>
    <t>pdl4*4,44*0,001*1,3                                             "1 x 6/100 x 6/100"</t>
  </si>
  <si>
    <t>(6446,9+258,9+141,4+266,4+30,4)*0,001</t>
  </si>
  <si>
    <t>Mezisoučet                                                                 "D.1.1.05A"</t>
  </si>
  <si>
    <t>89</t>
  </si>
  <si>
    <t>632481213</t>
  </si>
  <si>
    <t>Separační vrstva z PE fólie</t>
  </si>
  <si>
    <t>612258518</t>
  </si>
  <si>
    <t>90</t>
  </si>
  <si>
    <t>6326211341</t>
  </si>
  <si>
    <t>Litý asfalt o tl vrstvy 40 mm rozprostřený ručně - spec. T08</t>
  </si>
  <si>
    <t>-1642364125</t>
  </si>
  <si>
    <t>Pdl1</t>
  </si>
  <si>
    <t>91</t>
  </si>
  <si>
    <t>632621136</t>
  </si>
  <si>
    <t>Příplatek k litému asfaltu za zdrsňovací posyp v množství 4 kg/m2 a ruční zaválcování</t>
  </si>
  <si>
    <t>-317476354</t>
  </si>
  <si>
    <t>92</t>
  </si>
  <si>
    <t>634111116</t>
  </si>
  <si>
    <t>Obvodová dilatace pružnou těsnicí páskou v 150 mm mezi stěnou a mazaninou</t>
  </si>
  <si>
    <t>-635264846</t>
  </si>
  <si>
    <t>(35,69-0,545*2+0,45+19,68+26,212+10,94+16,21)</t>
  </si>
  <si>
    <t>pi*2,5</t>
  </si>
  <si>
    <t>7,5+7,2</t>
  </si>
  <si>
    <t>pi*2,5-2,0</t>
  </si>
  <si>
    <t>93</t>
  </si>
  <si>
    <t>6346631111</t>
  </si>
  <si>
    <t>Výplň dilatačních spar šířky do 10 mm v mazaninách polyuretovou samonivelační hmotou - spec. T03</t>
  </si>
  <si>
    <t>-1504305226</t>
  </si>
  <si>
    <t>15,6*5+5,5*2</t>
  </si>
  <si>
    <t>(5,7*5+6,1)*2+13,0</t>
  </si>
  <si>
    <t>94</t>
  </si>
  <si>
    <t>634911124</t>
  </si>
  <si>
    <t>Řezání dilatačních spár š 10 mm hl do 80 mm v čerstvé betonové mazanině</t>
  </si>
  <si>
    <t>-1855730505</t>
  </si>
  <si>
    <t>Ostatní konstrukce a práce, bourání</t>
  </si>
  <si>
    <t>95</t>
  </si>
  <si>
    <t>916231213</t>
  </si>
  <si>
    <t>Osazení chodníkového obrubníku betonového stojatého s boční opěrou do lože z betonu prostého</t>
  </si>
  <si>
    <t>-2041674392</t>
  </si>
  <si>
    <t>50,0</t>
  </si>
  <si>
    <t>592174150</t>
  </si>
  <si>
    <t>obrubník betonový chodníkový ABO 13-10 100x10x25 cm</t>
  </si>
  <si>
    <t>1936113842</t>
  </si>
  <si>
    <t>50,0*1,01</t>
  </si>
  <si>
    <t>97</t>
  </si>
  <si>
    <t>935113111</t>
  </si>
  <si>
    <t>Osazení odvodňovacího polymerbetonového žlabu s krycím roštem šířky do 200 mm</t>
  </si>
  <si>
    <t>644218863</t>
  </si>
  <si>
    <t>98</t>
  </si>
  <si>
    <t>5922700001</t>
  </si>
  <si>
    <t>žlab odvodňovací DN200 polymerbeton - spec. T13</t>
  </si>
  <si>
    <t>-173489928</t>
  </si>
  <si>
    <t>99</t>
  </si>
  <si>
    <t>5922702701</t>
  </si>
  <si>
    <t xml:space="preserve">čelo plné na začátek a konec žlabu DN200 - spec. T13 </t>
  </si>
  <si>
    <t>-2129174380</t>
  </si>
  <si>
    <t>5922702801</t>
  </si>
  <si>
    <t>čelo žlabu výtokové DN 200 s výtokem DN 150 - spec. T13</t>
  </si>
  <si>
    <t>1478430602</t>
  </si>
  <si>
    <t>101</t>
  </si>
  <si>
    <t>5922702201</t>
  </si>
  <si>
    <t>rošt můstkový DN200 - grafitová tvárná litina 50cm, tř.zatíž. D400 - spec. T13</t>
  </si>
  <si>
    <t>1411252212</t>
  </si>
  <si>
    <t>21*2</t>
  </si>
  <si>
    <t>102</t>
  </si>
  <si>
    <t>936001002</t>
  </si>
  <si>
    <t>Montáž prvků městské a zahradní architektury hmotnosti do 1,5 t</t>
  </si>
  <si>
    <t>-545679656</t>
  </si>
  <si>
    <t>1                                     "Z6 - strom"</t>
  </si>
  <si>
    <t>103</t>
  </si>
  <si>
    <t>7491019301</t>
  </si>
  <si>
    <t>kmen stromu průměr 600 mm, výšky do 6 m - Parkos - Z6</t>
  </si>
  <si>
    <t>-1121346776</t>
  </si>
  <si>
    <t>104</t>
  </si>
  <si>
    <t>952901221</t>
  </si>
  <si>
    <t>Vyčištění budov průmyslových objektů při jakékoliv výšce podlaží</t>
  </si>
  <si>
    <t>282354664</t>
  </si>
  <si>
    <t>pdl1+pdl2+pdl3+pdl4</t>
  </si>
  <si>
    <t>43,01                                                                  "202"</t>
  </si>
  <si>
    <t>105</t>
  </si>
  <si>
    <t>953312125</t>
  </si>
  <si>
    <t>Vložky do svislých dilatačních spár z extrudovaných polystyrénových desek tl 50 mm</t>
  </si>
  <si>
    <t>1522465656</t>
  </si>
  <si>
    <t>(1,5*8+3,0*7+0,27*2*7)*0,9</t>
  </si>
  <si>
    <t>0,8*0,9</t>
  </si>
  <si>
    <t>106</t>
  </si>
  <si>
    <t>953943125</t>
  </si>
  <si>
    <t>Osazování výrobků do 120 kg/kus do betonu bez jejich dodání</t>
  </si>
  <si>
    <t>423784413</t>
  </si>
  <si>
    <t>1                                              "Z7"</t>
  </si>
  <si>
    <t>1                                              "Z8"</t>
  </si>
  <si>
    <t>107</t>
  </si>
  <si>
    <t>1301053201</t>
  </si>
  <si>
    <t>úhelník ocelový nerovnostranný, v jakosti 11 375, 160 x 100 x 10 mm - Z7,Z8</t>
  </si>
  <si>
    <t>-1034310705</t>
  </si>
  <si>
    <t>52,0*0,001                                              "Z7"</t>
  </si>
  <si>
    <t>67,0*0,001                                              "Z8"</t>
  </si>
  <si>
    <t>108</t>
  </si>
  <si>
    <t>553960018</t>
  </si>
  <si>
    <t>Žárové zinkování</t>
  </si>
  <si>
    <t>kg</t>
  </si>
  <si>
    <t>-473457558</t>
  </si>
  <si>
    <t>52,0                                              "Z7"</t>
  </si>
  <si>
    <t>67,0                                              "Z8"</t>
  </si>
  <si>
    <t>109</t>
  </si>
  <si>
    <t>953961114</t>
  </si>
  <si>
    <t>Kotvy chemickým tmelem M 16 hl 125 mm do betonu, ŽB nebo kamene s vyvrtáním otvoru</t>
  </si>
  <si>
    <t>1718370361</t>
  </si>
  <si>
    <t>fig34+0,83</t>
  </si>
  <si>
    <t>110</t>
  </si>
  <si>
    <t>953965132</t>
  </si>
  <si>
    <t>Kotevní šroub pro chemické kotvy M 16 dl 260 mm</t>
  </si>
  <si>
    <t>190797493</t>
  </si>
  <si>
    <t>111</t>
  </si>
  <si>
    <t>961044111</t>
  </si>
  <si>
    <t>Bourání základů z betonu prostého</t>
  </si>
  <si>
    <t>649515866</t>
  </si>
  <si>
    <t>(2,44+8,408+3,24+4,7)*1,0*0,9</t>
  </si>
  <si>
    <t>(3,528+4,126+7,298+4,46)*1,5*0,9</t>
  </si>
  <si>
    <t>(8,35+1,04)*1,5*0,9</t>
  </si>
  <si>
    <t>Mezisoučet                                "pod kamenným zdivem"</t>
  </si>
  <si>
    <t>(3,757+1,122)*1,0*0,9</t>
  </si>
  <si>
    <t>0,65*1,0*0,9</t>
  </si>
  <si>
    <t>0,912*1,0*0,9</t>
  </si>
  <si>
    <t>Mezisoučet                                "pod cihelným zdivem"</t>
  </si>
  <si>
    <t>4,163*1,0*0,9</t>
  </si>
  <si>
    <t>Mezisoučet                             "pod dřevěnou palisádou"</t>
  </si>
  <si>
    <t>1,5*0,9*8*0,10</t>
  </si>
  <si>
    <t>Mezisoučet                            "přisekání stávajících patek"</t>
  </si>
  <si>
    <t>112</t>
  </si>
  <si>
    <t>962022491</t>
  </si>
  <si>
    <t>Bourání zdiva nadzákladového kamenného na MC přes 1 m3</t>
  </si>
  <si>
    <t>683132436</t>
  </si>
  <si>
    <t>(2,44+8,408+3,24+4,7)*0,3*2,0</t>
  </si>
  <si>
    <t>(3,528+4,126+7,298+4,46)*0,6*2,01</t>
  </si>
  <si>
    <t>(8,35+1,04)*0,6*2,5</t>
  </si>
  <si>
    <t>0,65*0,6*2,5</t>
  </si>
  <si>
    <t>113</t>
  </si>
  <si>
    <t>962032241</t>
  </si>
  <si>
    <t>Bourání zdiva z cihel pálených nebo vápenopískových na MC přes 1 m3</t>
  </si>
  <si>
    <t>406650105</t>
  </si>
  <si>
    <t>(3,757+1,122)*0,5*3,0</t>
  </si>
  <si>
    <t>0,912*0,5*3,0</t>
  </si>
  <si>
    <t>114</t>
  </si>
  <si>
    <t>963011510</t>
  </si>
  <si>
    <t>Bourání stropů z tvárnic pálených do nosníků ocelových tl do 80 mm</t>
  </si>
  <si>
    <t>-1242088246</t>
  </si>
  <si>
    <t>115</t>
  </si>
  <si>
    <t>966051121</t>
  </si>
  <si>
    <t>Bourání dřevěných palisád osazovaných v řadě</t>
  </si>
  <si>
    <t>-1594146561</t>
  </si>
  <si>
    <t>4,163*0,3*4,0</t>
  </si>
  <si>
    <t>116</t>
  </si>
  <si>
    <t>966073813</t>
  </si>
  <si>
    <t>Rozebrání vrat a vrátek k oplocení plochy do 20 m2</t>
  </si>
  <si>
    <t>103548839</t>
  </si>
  <si>
    <t>117</t>
  </si>
  <si>
    <t>968072455</t>
  </si>
  <si>
    <t>Vybourání kovových dveřních zárubní pl do 2 m2</t>
  </si>
  <si>
    <t>-1510002828</t>
  </si>
  <si>
    <t>0,9*1,97</t>
  </si>
  <si>
    <t>118</t>
  </si>
  <si>
    <t>968072559</t>
  </si>
  <si>
    <t>Vybourání kovových vrat pl přes 5 m2</t>
  </si>
  <si>
    <t>1845792040</t>
  </si>
  <si>
    <t>1,2*5,0</t>
  </si>
  <si>
    <t>119</t>
  </si>
  <si>
    <t>971033261</t>
  </si>
  <si>
    <t>Vybourání otvorů ve zdivu cihelném pl do 0,0225 m2 na MVC nebo MV tl do 600 mm</t>
  </si>
  <si>
    <t>420719823</t>
  </si>
  <si>
    <t>3                                         "otvory pro plošinu Z4"</t>
  </si>
  <si>
    <t>120</t>
  </si>
  <si>
    <t>971033641</t>
  </si>
  <si>
    <t>Vybourání otvorů ve zdivu cihelném pl do 4 m2 na MVC nebo MV tl do 300 mm</t>
  </si>
  <si>
    <t>-614921925</t>
  </si>
  <si>
    <t>(1,0*2,1+1,4*0,2)*0,25                                     "2.n.p."</t>
  </si>
  <si>
    <t>121</t>
  </si>
  <si>
    <t>971033651</t>
  </si>
  <si>
    <t>Vybourání otvorů ve zdivu cihelném pl do 4 m2 na MVC nebo MV tl do 600 mm</t>
  </si>
  <si>
    <t>1316839251</t>
  </si>
  <si>
    <t>(1,25*0,8+1,75*0,2)*0,6</t>
  </si>
  <si>
    <t>(1,9*2,1+0,8*1,25+3,5*0,2)*0,6</t>
  </si>
  <si>
    <t>(1,0*1,0+1,4*0,2)*0,6*2</t>
  </si>
  <si>
    <t>(0,6*0,6+0,9*0,2)*0,6</t>
  </si>
  <si>
    <t>Mezisoučet                                                            "2.n.p."</t>
  </si>
  <si>
    <t>122</t>
  </si>
  <si>
    <t>973031325</t>
  </si>
  <si>
    <t>Vysekání kapes ve zdivu cihelném na MV nebo MVC pl do 0,10 m2 hl do 300 mm</t>
  </si>
  <si>
    <t>1201291278</t>
  </si>
  <si>
    <t>20                                      "kapsy pro nosníky stropu SP1"</t>
  </si>
  <si>
    <t>978059641</t>
  </si>
  <si>
    <t>Odsekání a odebrání obkladů stěn z vnějších obkládaček plochy přes 1 m2</t>
  </si>
  <si>
    <t>-625731151</t>
  </si>
  <si>
    <t>32,233*2,0</t>
  </si>
  <si>
    <t>0,5*(8,0-2,0)*5+0,8*(8,0-2,0)*10+1,0*(8,0-2,0)*1</t>
  </si>
  <si>
    <t>Mezisoučet                                                          "stávající východní stěna"</t>
  </si>
  <si>
    <t>124</t>
  </si>
  <si>
    <t>449322110</t>
  </si>
  <si>
    <t xml:space="preserve">přístroj hasicí ruční sněhový </t>
  </si>
  <si>
    <t>1376215667</t>
  </si>
  <si>
    <t>4                                     "OS1a"</t>
  </si>
  <si>
    <t>125</t>
  </si>
  <si>
    <t>449321130</t>
  </si>
  <si>
    <t>přístroj hasicí ruční práškový</t>
  </si>
  <si>
    <t>-1870965577</t>
  </si>
  <si>
    <t>4                                     "OS1b"</t>
  </si>
  <si>
    <t>126</t>
  </si>
  <si>
    <t>4493211301</t>
  </si>
  <si>
    <t>bezpečnostní a výstražné značky</t>
  </si>
  <si>
    <t>kpl</t>
  </si>
  <si>
    <t>903272844</t>
  </si>
  <si>
    <t>1                                     "OS2"</t>
  </si>
  <si>
    <t>Lešení a stavební výtahy</t>
  </si>
  <si>
    <t>127</t>
  </si>
  <si>
    <t>941111111</t>
  </si>
  <si>
    <t>Montáž lešení řadového trubkového lehkého s podlahami zatížení do 200 kg/m2 š do 0,9 m v do 10 m</t>
  </si>
  <si>
    <t>-727575917</t>
  </si>
  <si>
    <t>(3,405+19,681+26,061+10,947+16,21)*(7,6+5,5)/2</t>
  </si>
  <si>
    <t>128</t>
  </si>
  <si>
    <t>941111211</t>
  </si>
  <si>
    <t>Příplatek k lešení řadovému trubkovému lehkému s podlahami š 0,9 m v 10 m za první a ZKD den použití</t>
  </si>
  <si>
    <t>-2039512732</t>
  </si>
  <si>
    <t>fig99*30</t>
  </si>
  <si>
    <t>129</t>
  </si>
  <si>
    <t>941111811</t>
  </si>
  <si>
    <t>Demontáž lešení řadového trubkového lehkého s podlahami zatížení do 200 kg/m2 š do 0,9 m v do 10 m</t>
  </si>
  <si>
    <t>-606206239</t>
  </si>
  <si>
    <t>130</t>
  </si>
  <si>
    <t>943211111</t>
  </si>
  <si>
    <t>Montáž lešení prostorového rámového lehkého s podlahami zatížení do 200 kg/m2 v do 10 m</t>
  </si>
  <si>
    <t>-1024333294</t>
  </si>
  <si>
    <t>(pdl1+pdl2+pdl3+pdl4)*(7,1-1,8+6,0-1,8)/2</t>
  </si>
  <si>
    <t>943211211</t>
  </si>
  <si>
    <t>Příplatek k lešení prostorovému rámovému lehkému s podlahami v do 10 m za první a ZKD den použití</t>
  </si>
  <si>
    <t>1737237535</t>
  </si>
  <si>
    <t>fig98*30</t>
  </si>
  <si>
    <t>132</t>
  </si>
  <si>
    <t>943211811</t>
  </si>
  <si>
    <t>Demontáž lešení prostorového rámového lehkého s podlahami zatížení do 200 kg/m2 v do 10 m</t>
  </si>
  <si>
    <t>1533530916</t>
  </si>
  <si>
    <t>133</t>
  </si>
  <si>
    <t>949101111</t>
  </si>
  <si>
    <t>Lešení pomocné pro objekty pozemních staveb s lešeňovou podlahou v do 1,9 m zatížení do 150 kg/m2</t>
  </si>
  <si>
    <t>1140196179</t>
  </si>
  <si>
    <t>13,05*3,25</t>
  </si>
  <si>
    <t>997</t>
  </si>
  <si>
    <t>Přesun sutě</t>
  </si>
  <si>
    <t>134</t>
  </si>
  <si>
    <t>997013111</t>
  </si>
  <si>
    <t>Vnitrostaveništní doprava suti a vybouraných hmot pro budovy v do 6 m s použitím mechanizace</t>
  </si>
  <si>
    <t>481641882</t>
  </si>
  <si>
    <t>135</t>
  </si>
  <si>
    <t>997013501</t>
  </si>
  <si>
    <t>Odvoz suti a vybouraných hmot na skládku nebo meziskládku do 1 km se složením</t>
  </si>
  <si>
    <t>-1101543449</t>
  </si>
  <si>
    <t>136</t>
  </si>
  <si>
    <t>997013509</t>
  </si>
  <si>
    <t>Příplatek k odvozu suti a vybouraných hmot na skládku ZKD 1 km přes 1 km</t>
  </si>
  <si>
    <t>-2080808226</t>
  </si>
  <si>
    <t>331,874*30 'Přepočtené koeficientem množství</t>
  </si>
  <si>
    <t>137</t>
  </si>
  <si>
    <t>997013801</t>
  </si>
  <si>
    <t>Poplatek za uložení stavebního betonového odpadu na skládce (skládkovné)</t>
  </si>
  <si>
    <t>-2127755776</t>
  </si>
  <si>
    <t>998</t>
  </si>
  <si>
    <t>Přesun hmot</t>
  </si>
  <si>
    <t>138</t>
  </si>
  <si>
    <t>998012022</t>
  </si>
  <si>
    <t>Přesun hmot pro budovy monolitické v do 12 m</t>
  </si>
  <si>
    <t>349651239</t>
  </si>
  <si>
    <t>PSV</t>
  </si>
  <si>
    <t>Práce a dodávky PSV</t>
  </si>
  <si>
    <t>711</t>
  </si>
  <si>
    <t>Izolace proti vodě, vlhkosti a plynům</t>
  </si>
  <si>
    <t>139</t>
  </si>
  <si>
    <t>711111053</t>
  </si>
  <si>
    <t>Provedení izolace proti zemní vlhkosti vodorovné za studena 2x nátěr krystalickou hydroizolací</t>
  </si>
  <si>
    <t>1845019218</t>
  </si>
  <si>
    <t>1,0*1,0*18                       "napojení sloupů na ŽB pás"</t>
  </si>
  <si>
    <t>(0,45+0,12+0,3+0,12+0,22+1,6+1,47+19,68+26,21+10,94+16,21)*0,5</t>
  </si>
  <si>
    <t>140</t>
  </si>
  <si>
    <t>2455105001</t>
  </si>
  <si>
    <t xml:space="preserve">systém hydroizolační práškový. krystalizační - spec. T12 </t>
  </si>
  <si>
    <t>812690331</t>
  </si>
  <si>
    <t>1,0*1,0*18*1,5                       "napojení sloupů na ŽB pás"</t>
  </si>
  <si>
    <t>(0,45+0,12+0,3+0,12+0,22+1,6+1,47+19,68+26,21+10,94+16,21)*0,5*1,5</t>
  </si>
  <si>
    <t>pi*2,5*0,5*1,5</t>
  </si>
  <si>
    <t>(pi*2,5-2,0)*0,5*1,5</t>
  </si>
  <si>
    <t>(7,5+7,2)*0,5*1,5</t>
  </si>
  <si>
    <t>141</t>
  </si>
  <si>
    <t>711111001</t>
  </si>
  <si>
    <t>Provedení izolace proti zemní vlhkosti vodorovné za studena nátěrem penetračním</t>
  </si>
  <si>
    <t>1418075692</t>
  </si>
  <si>
    <t>142</t>
  </si>
  <si>
    <t>711112001</t>
  </si>
  <si>
    <t>Provedení izolace proti zemní vlhkosti svislé za studena nátěrem penetračním</t>
  </si>
  <si>
    <t>1138298547</t>
  </si>
  <si>
    <t xml:space="preserve">32,23*0,4                                      "napojení izolace u stávající zdi" </t>
  </si>
  <si>
    <t>(21,0+0,5)*2*0,2                           "kolem odvodňovacího žlabu"</t>
  </si>
  <si>
    <t>143</t>
  </si>
  <si>
    <t>111631500</t>
  </si>
  <si>
    <t>lak asfaltový ALP/9 (MJ t) bal 9 kg</t>
  </si>
  <si>
    <t>-1744407871</t>
  </si>
  <si>
    <t>P1*0,00030</t>
  </si>
  <si>
    <t>fig7*0,00035</t>
  </si>
  <si>
    <t>144</t>
  </si>
  <si>
    <t>711141559</t>
  </si>
  <si>
    <t>Provedení izolace proti zemní vlhkosti pásy přitavením vodorovné NAIP</t>
  </si>
  <si>
    <t>-126574406</t>
  </si>
  <si>
    <t>p1</t>
  </si>
  <si>
    <t>145</t>
  </si>
  <si>
    <t>711142559</t>
  </si>
  <si>
    <t>Provedení izolace proti zemní vlhkosti pásy přitavením svislé NAIP</t>
  </si>
  <si>
    <t>258961415</t>
  </si>
  <si>
    <t>146</t>
  </si>
  <si>
    <t>628522640</t>
  </si>
  <si>
    <t>pás s modifikovaným asfaltem SBS - spec T04</t>
  </si>
  <si>
    <t>1021005056</t>
  </si>
  <si>
    <t>p1*1,15</t>
  </si>
  <si>
    <t>fig7*1,20</t>
  </si>
  <si>
    <t>147</t>
  </si>
  <si>
    <t>711161306</t>
  </si>
  <si>
    <t>Izolace proti zemní vlhkosti stěn foliemi nopovými pro běžné podmínky tl. 0,5 mm šířky 1,0 m</t>
  </si>
  <si>
    <t>374110018</t>
  </si>
  <si>
    <t>148</t>
  </si>
  <si>
    <t>711161382</t>
  </si>
  <si>
    <t>Izolace proti zemní vlhkosti foliemi nopovými ukončené horní provětrávací lištou</t>
  </si>
  <si>
    <t>-938666786</t>
  </si>
  <si>
    <t>(0,45+0,12+0,3+0,12+0,22+1,6+1,47+19,68+26,21+10,94+16,21)</t>
  </si>
  <si>
    <t>149</t>
  </si>
  <si>
    <t>711748088</t>
  </si>
  <si>
    <t>Izolace proti vodě opracování kotevních prostupů přitavením pásu</t>
  </si>
  <si>
    <t>-301505520</t>
  </si>
  <si>
    <t>41                                    "Tr 108/5"</t>
  </si>
  <si>
    <t>10                                    "Tr 194/8"</t>
  </si>
  <si>
    <t>150</t>
  </si>
  <si>
    <t>1214857199</t>
  </si>
  <si>
    <t>41*pi*0,11*0,5                                    "Tr 108/5"</t>
  </si>
  <si>
    <t>10*pi*0,20*0,5                                    "Tr 194/8"</t>
  </si>
  <si>
    <t>151</t>
  </si>
  <si>
    <t>998711102</t>
  </si>
  <si>
    <t>Přesun hmot tonážní pro izolace proti vodě, vlhkosti a plynům v objektech výšky do 12 m</t>
  </si>
  <si>
    <t>-1231536366</t>
  </si>
  <si>
    <t>712</t>
  </si>
  <si>
    <t>Povlakové krytiny</t>
  </si>
  <si>
    <t>152</t>
  </si>
  <si>
    <t>712361705</t>
  </si>
  <si>
    <t>Provedení povlakové krytiny střech do 10° fólií lepenou se svařovanými spoji</t>
  </si>
  <si>
    <t>-1881586195</t>
  </si>
  <si>
    <t>153</t>
  </si>
  <si>
    <t>283220410</t>
  </si>
  <si>
    <t>fólie střešní mPVC ke kotvení tl.1,5 mm</t>
  </si>
  <si>
    <t>-1317999168</t>
  </si>
  <si>
    <t>35,75*2*0,20                   "přetavení příčného napojení panelů"</t>
  </si>
  <si>
    <t>(2,5+8,1)*2*0,5*6                           "světlíky"</t>
  </si>
  <si>
    <t>32,233*0,50                                "napojení na stávající stěnu"</t>
  </si>
  <si>
    <t>154</t>
  </si>
  <si>
    <t>998712102</t>
  </si>
  <si>
    <t>Přesun hmot tonážní tonážní pro krytiny povlakové v objektech v do 12 m</t>
  </si>
  <si>
    <t>728716053</t>
  </si>
  <si>
    <t>713</t>
  </si>
  <si>
    <t>Izolace tepelné</t>
  </si>
  <si>
    <t>155</t>
  </si>
  <si>
    <t>713121111</t>
  </si>
  <si>
    <t>Montáž izolace tepelné podlah volně kladenými rohožemi, pásy, dílci, deskami 1 vrstva</t>
  </si>
  <si>
    <t>528685318</t>
  </si>
  <si>
    <t>156</t>
  </si>
  <si>
    <t>283759120</t>
  </si>
  <si>
    <t>deska z pěnového polystyrenu EPS 150 S 1000 x 500 x 80 mm</t>
  </si>
  <si>
    <t>1926923482</t>
  </si>
  <si>
    <t>(pdl1+pdl2+pdl3+pdl4)*1,02</t>
  </si>
  <si>
    <t>157</t>
  </si>
  <si>
    <t>713191132</t>
  </si>
  <si>
    <t>Montáž izolace tepelné podlah, stropů vrchem nebo střech překrytí separační fólií z PE</t>
  </si>
  <si>
    <t>-1353081689</t>
  </si>
  <si>
    <t>158</t>
  </si>
  <si>
    <t>693111990</t>
  </si>
  <si>
    <t>textilie  73/30 300 g/m2 do š 8,8 m</t>
  </si>
  <si>
    <t>-1404674576</t>
  </si>
  <si>
    <t>Pdl1*1,1</t>
  </si>
  <si>
    <t>159</t>
  </si>
  <si>
    <t>998713102</t>
  </si>
  <si>
    <t>Přesun hmot tonážní pro izolace tepelné v objektech v do 12 m</t>
  </si>
  <si>
    <t>-170415699</t>
  </si>
  <si>
    <t>741</t>
  </si>
  <si>
    <t>Elektromontáže - vzdušné vedení</t>
  </si>
  <si>
    <t>7411131101</t>
  </si>
  <si>
    <t>Demontáž sloup nn ocelový trubkový jednoduchý v 6 m</t>
  </si>
  <si>
    <t>569464302</t>
  </si>
  <si>
    <t>762</t>
  </si>
  <si>
    <t>Konstrukce tesařské</t>
  </si>
  <si>
    <t>161</t>
  </si>
  <si>
    <t>762085112</t>
  </si>
  <si>
    <t>Montáž svorníků nebo šroubů délky do 300 mm</t>
  </si>
  <si>
    <t>1333833337</t>
  </si>
  <si>
    <t xml:space="preserve">140+100                                            "T1"             </t>
  </si>
  <si>
    <t xml:space="preserve">61+48+50                                          "T2"             </t>
  </si>
  <si>
    <t xml:space="preserve">14                                                        "T3"             </t>
  </si>
  <si>
    <t xml:space="preserve">14                                                        "T4"             </t>
  </si>
  <si>
    <t xml:space="preserve">13                                                        "T5"             </t>
  </si>
  <si>
    <t xml:space="preserve">14                                                        "T6"             </t>
  </si>
  <si>
    <t xml:space="preserve">32+62+45                                          "T7"             </t>
  </si>
  <si>
    <t xml:space="preserve">40                                                        "T9"             </t>
  </si>
  <si>
    <t>Mezisoučet                                 "M16"</t>
  </si>
  <si>
    <t>162</t>
  </si>
  <si>
    <t>5539600033</t>
  </si>
  <si>
    <t>Svorník M16 včetně podložek a matek pozinkovaný</t>
  </si>
  <si>
    <t>-773549414</t>
  </si>
  <si>
    <t>163</t>
  </si>
  <si>
    <t>762086113</t>
  </si>
  <si>
    <t>Montáž KDK hmotnosti prvku do 15 kg</t>
  </si>
  <si>
    <t>2138944514</t>
  </si>
  <si>
    <t>2439,8                                                 "T1"</t>
  </si>
  <si>
    <t>498,7                                                   "T2"</t>
  </si>
  <si>
    <t>140,9                                                   "T3"</t>
  </si>
  <si>
    <t>140,9                                                   "T4"</t>
  </si>
  <si>
    <t>93,0                                                     "T5"</t>
  </si>
  <si>
    <t>133,2                                                  "T6"</t>
  </si>
  <si>
    <t>332,0                                                  "T7"</t>
  </si>
  <si>
    <t>688,6                                                  "T9"</t>
  </si>
  <si>
    <t>164</t>
  </si>
  <si>
    <t>5539600126</t>
  </si>
  <si>
    <t>Atypická ocelová konstrukce žárově zinkovaná - T1,2,3,4,5,6,7,9</t>
  </si>
  <si>
    <t>-850909429</t>
  </si>
  <si>
    <t>165</t>
  </si>
  <si>
    <t>762341350</t>
  </si>
  <si>
    <t>Montáž bednění střech obloukových sklonu do 60° z hoblovaných prken</t>
  </si>
  <si>
    <t>373633691</t>
  </si>
  <si>
    <t>13,90                                    "T5"</t>
  </si>
  <si>
    <t>15,10                                    "T6"</t>
  </si>
  <si>
    <t xml:space="preserve">Mezisoučet                      "20 mm -smrk"   </t>
  </si>
  <si>
    <t>166</t>
  </si>
  <si>
    <t>762341310</t>
  </si>
  <si>
    <t>Montáž bednění střech obloukových sklonu do 60° z hrubých prken na sraz</t>
  </si>
  <si>
    <t>-632243356</t>
  </si>
  <si>
    <t>fig52</t>
  </si>
  <si>
    <t xml:space="preserve">Mezisoučet                      "krytina průměr 50 mm - smrk"   </t>
  </si>
  <si>
    <t>167</t>
  </si>
  <si>
    <t>762342314</t>
  </si>
  <si>
    <t>Montáž laťování na střechách složitých sklonu do 60° osové vzdálenosti do 360 mm</t>
  </si>
  <si>
    <t>1880325515</t>
  </si>
  <si>
    <t>fig53</t>
  </si>
  <si>
    <t xml:space="preserve">Mezisoučet                      "laťování průměr 50 mm - smrk"   </t>
  </si>
  <si>
    <t>168</t>
  </si>
  <si>
    <t>7623424411</t>
  </si>
  <si>
    <t>Montáž krytiny z kulatých kontralatí na střechách sklonu do 60°</t>
  </si>
  <si>
    <t>-1684841668</t>
  </si>
  <si>
    <t>160,0                                                         "T3"</t>
  </si>
  <si>
    <t>140,0                                                         "T4"</t>
  </si>
  <si>
    <t>Mezisoučet                                  "průměr 50 mm - dub"</t>
  </si>
  <si>
    <t>169</t>
  </si>
  <si>
    <t>762395000</t>
  </si>
  <si>
    <t>Spojovací prostředky pro montáž krovu, bednění, laťování, světlíky, klíny</t>
  </si>
  <si>
    <t>-1757158179</t>
  </si>
  <si>
    <t>fig51*0,02</t>
  </si>
  <si>
    <t>(120+140)*pi*0,025*0,025</t>
  </si>
  <si>
    <t>(22+28)*pi*0,025*0,025</t>
  </si>
  <si>
    <t>Mezisoučet                                         "smrk"</t>
  </si>
  <si>
    <t>fig54*pi*0,025*0,025</t>
  </si>
  <si>
    <t>Mezisoučet                                          "dub"</t>
  </si>
  <si>
    <t>170</t>
  </si>
  <si>
    <t>6051610101</t>
  </si>
  <si>
    <t xml:space="preserve">řezivo smrkové sušené </t>
  </si>
  <si>
    <t>-719909029</t>
  </si>
  <si>
    <t>fig51*0,02*1,1</t>
  </si>
  <si>
    <t>(120+140)*pi*0,025*0,025*1,1</t>
  </si>
  <si>
    <t>(22+28)*pi*0,025*0,025*1,1</t>
  </si>
  <si>
    <t>171</t>
  </si>
  <si>
    <t>6055610101</t>
  </si>
  <si>
    <t xml:space="preserve">řezivo dubové sušené </t>
  </si>
  <si>
    <t>-788023400</t>
  </si>
  <si>
    <t>fig54*pi*0,025*0,025*1,1</t>
  </si>
  <si>
    <t>172</t>
  </si>
  <si>
    <t>762751120</t>
  </si>
  <si>
    <t>Montáž prostorové vázané kce na hladko z hraněného řeziva průřezové plochy do 224 cm2</t>
  </si>
  <si>
    <t>960383574</t>
  </si>
  <si>
    <t>160,0                                          "T1"</t>
  </si>
  <si>
    <t>Mezisoučet                       "120/140 - smrk"</t>
  </si>
  <si>
    <t>1,9*7                                         "T1"</t>
  </si>
  <si>
    <t>Mezisoučet                        "100/220 - smrk"</t>
  </si>
  <si>
    <t>67,0                                             "T2"</t>
  </si>
  <si>
    <t>56,0                                             "T7"</t>
  </si>
  <si>
    <t>Mezisoučet                         "120/140 - dub"</t>
  </si>
  <si>
    <t>1,8*3                                              "T2"</t>
  </si>
  <si>
    <t>1,7*2                                              "T7"</t>
  </si>
  <si>
    <t>Mezisoučet                              "100/220 - dub"</t>
  </si>
  <si>
    <t>1,6*1                                              "T5"</t>
  </si>
  <si>
    <t>1,6*1                                              "T6"</t>
  </si>
  <si>
    <t>Mezisoučet                              "120/180 - dub"</t>
  </si>
  <si>
    <t>173</t>
  </si>
  <si>
    <t>762752110</t>
  </si>
  <si>
    <t>Montáž prostorové vázané kce na hladko z kulatiny průřezové plochy do 120 cm2</t>
  </si>
  <si>
    <t>-720570257</t>
  </si>
  <si>
    <t>150,0                                        "T1"</t>
  </si>
  <si>
    <t>90,0                                          "T2"</t>
  </si>
  <si>
    <t>54,0                                          "T7"</t>
  </si>
  <si>
    <t>16,7*5                                      "T9"</t>
  </si>
  <si>
    <t>Mezisoučet                       "průměr 100 mm - akát"</t>
  </si>
  <si>
    <t>2,2*1                                        "T5"</t>
  </si>
  <si>
    <t>3,6*10                                     "T6"</t>
  </si>
  <si>
    <t>Mezisoučet                       "průměr 100 mm - smrk"</t>
  </si>
  <si>
    <t>174</t>
  </si>
  <si>
    <t>762752120</t>
  </si>
  <si>
    <t>Montáž prostorové vázané kce na hladko z kulatiny průřezové plochy do 224 cm2</t>
  </si>
  <si>
    <t>1369788613</t>
  </si>
  <si>
    <t xml:space="preserve">31,0                                                        "T2"        </t>
  </si>
  <si>
    <t>7,2*1+2,8*1+0,9*2+3,8+1,9*2      "T3"</t>
  </si>
  <si>
    <t>7,01*1+2,4*1+0,8*2+3,05+1,8*2  "T4"</t>
  </si>
  <si>
    <t>6,1*1+1,9*1+1,1*2+2,1*1               "T5"</t>
  </si>
  <si>
    <t>8,3*1+1,9*1+1,1*2+2,5*1               "T6"</t>
  </si>
  <si>
    <t>35,0                                                        "T7"</t>
  </si>
  <si>
    <t>Mezisoučet                       "průměr 150 mm - dub"</t>
  </si>
  <si>
    <t>175</t>
  </si>
  <si>
    <t>762752140</t>
  </si>
  <si>
    <t>Montáž prostorové vázané kce na hladko z kulatiny průřezové plochy do 450 cm2</t>
  </si>
  <si>
    <t>1578009591</t>
  </si>
  <si>
    <t>3,48*14+2,73*13+1,0*4       "T1"</t>
  </si>
  <si>
    <t>2,6*9+2,3*10+0,55*5            "T2"</t>
  </si>
  <si>
    <t>3,57*4+4,96*2                         "T3"</t>
  </si>
  <si>
    <t>3,57*4+4,96*2                         "T4"</t>
  </si>
  <si>
    <t>3,71*4+3,46*1                         "T5"</t>
  </si>
  <si>
    <t>3,71*6                                         "T6"</t>
  </si>
  <si>
    <t>2,6*11+0,55*5                         "T7"</t>
  </si>
  <si>
    <t>Mezisoučet                       "průměr 200 mm dub"</t>
  </si>
  <si>
    <t>3,5*10                                        "T9"</t>
  </si>
  <si>
    <t>Mezisoučet                       "průměr 220 mm dub"</t>
  </si>
  <si>
    <t>176</t>
  </si>
  <si>
    <t>762795000</t>
  </si>
  <si>
    <t>Spojovací prostředky pro montáž prostorových vázaných kcí</t>
  </si>
  <si>
    <t>-100243757</t>
  </si>
  <si>
    <t>fig56*0,12*0,14</t>
  </si>
  <si>
    <t>fig57*0,10*0,22</t>
  </si>
  <si>
    <t>fig65*pi*0,05*0,05</t>
  </si>
  <si>
    <t>Mezisoučet                                                      "smrk"</t>
  </si>
  <si>
    <t>fig58*0,12*0,14</t>
  </si>
  <si>
    <t>fig59*0,10*0,22</t>
  </si>
  <si>
    <t>fig60*0,12*0,18</t>
  </si>
  <si>
    <t>fig66*pi*0,075*0,075</t>
  </si>
  <si>
    <t>fig67*pi*0,10*0,10</t>
  </si>
  <si>
    <t>fig68*pi*0,11*0,11</t>
  </si>
  <si>
    <t>Mezisoučet                                                       "dub"</t>
  </si>
  <si>
    <t>fig64*pi*0,05*0,05</t>
  </si>
  <si>
    <t>Mezisoučet                                                       "akát"</t>
  </si>
  <si>
    <t>177</t>
  </si>
  <si>
    <t>274733423</t>
  </si>
  <si>
    <t>fig56*0,12*0,14*1,1</t>
  </si>
  <si>
    <t>fig57*0,10*0,22*1,1</t>
  </si>
  <si>
    <t>fig65*pi*0,05*0,05*1,1</t>
  </si>
  <si>
    <t>178</t>
  </si>
  <si>
    <t>-583231055</t>
  </si>
  <si>
    <t>fig58*0,12*0,14*1,1</t>
  </si>
  <si>
    <t>fig59*0,10*0,22*1,1</t>
  </si>
  <si>
    <t>fig60*0,12*0,18*1,1</t>
  </si>
  <si>
    <t>fig66*pi*0,075*0,075*1,1</t>
  </si>
  <si>
    <t>fig67*pi*0,10*0,10*1,1</t>
  </si>
  <si>
    <t>fig68*pi*0,11*0,11*1,1</t>
  </si>
  <si>
    <t>179</t>
  </si>
  <si>
    <t>6059132001</t>
  </si>
  <si>
    <t>kulatina odkorněná a broušená průměr 10 cm - akát</t>
  </si>
  <si>
    <t>688539634</t>
  </si>
  <si>
    <t>fig64*1,1</t>
  </si>
  <si>
    <t>180</t>
  </si>
  <si>
    <t>762952004</t>
  </si>
  <si>
    <t>Montáž teras z prken přes 135 mm z dřevin měkkých šroubovaných broušených bez povrchové úpravy</t>
  </si>
  <si>
    <t>747475526</t>
  </si>
  <si>
    <t>131,0                                        "T1"</t>
  </si>
  <si>
    <t>Mezisoučet                      "50 mm - smrk"</t>
  </si>
  <si>
    <t>181</t>
  </si>
  <si>
    <t>6119812301</t>
  </si>
  <si>
    <t>terasový profil drážkovaný SMRK tl 50 mm</t>
  </si>
  <si>
    <t>-1439169265</t>
  </si>
  <si>
    <t>fig49*1,1</t>
  </si>
  <si>
    <t>182</t>
  </si>
  <si>
    <t>762952014</t>
  </si>
  <si>
    <t>Montáž teras z prken přes 135 mm z dřevin tvrdých šroubovaných broušených bez povrchové úpravy</t>
  </si>
  <si>
    <t>1890520753</t>
  </si>
  <si>
    <t>50,0                                     "T2"</t>
  </si>
  <si>
    <t>46,0                                     "T7"</t>
  </si>
  <si>
    <t xml:space="preserve">Mezisoučet                    </t>
  </si>
  <si>
    <t>183</t>
  </si>
  <si>
    <t>6119812901</t>
  </si>
  <si>
    <t>terasový profil drážkovaný DUB tl. 50 mm</t>
  </si>
  <si>
    <t>-1923745245</t>
  </si>
  <si>
    <t>fig50*1,1</t>
  </si>
  <si>
    <t>184</t>
  </si>
  <si>
    <t>998762102</t>
  </si>
  <si>
    <t>Přesun hmot tonážní pro kce tesařské v objektech v do 12 m</t>
  </si>
  <si>
    <t>1431484247</t>
  </si>
  <si>
    <t>763</t>
  </si>
  <si>
    <t>Konstrukce suché výstavby</t>
  </si>
  <si>
    <t>185</t>
  </si>
  <si>
    <t>763172312</t>
  </si>
  <si>
    <t>Montáž revizních dvířek SDK kcí vel. 300x300 mm</t>
  </si>
  <si>
    <t>1432899766</t>
  </si>
  <si>
    <t>5                                           "OS3"</t>
  </si>
  <si>
    <t>186</t>
  </si>
  <si>
    <t>5903071101</t>
  </si>
  <si>
    <t>dvířka revizní 300 x 300 mm</t>
  </si>
  <si>
    <t>-1623474083</t>
  </si>
  <si>
    <t>187</t>
  </si>
  <si>
    <t>763712212</t>
  </si>
  <si>
    <t>Montáž dřevostaveb sloupů plnostěnných, paždíků a zavětrovacích prvků průřezové plochy do 500 cm2</t>
  </si>
  <si>
    <t>221316097</t>
  </si>
  <si>
    <t>7,0*47                                                    "sloupky 150/300"</t>
  </si>
  <si>
    <t>188</t>
  </si>
  <si>
    <t>6122322701</t>
  </si>
  <si>
    <t>nosník lamelový v pohledové kvalitě BSH 150 x 300 mm</t>
  </si>
  <si>
    <t>799861768</t>
  </si>
  <si>
    <t>fig32*0,15*0,30*1,1</t>
  </si>
  <si>
    <t>189</t>
  </si>
  <si>
    <t>763732212</t>
  </si>
  <si>
    <t>Montáž dřevostaveb střešní konstrukce v do 10 m z plnostěnných vazníků konstrukční délky do 18 m</t>
  </si>
  <si>
    <t>2084243835</t>
  </si>
  <si>
    <t>16,05*3+19,85*2+21,54*2</t>
  </si>
  <si>
    <t>Mezisoučet                                                      "250/900 - vazníky"</t>
  </si>
  <si>
    <t>190</t>
  </si>
  <si>
    <t>6122325801</t>
  </si>
  <si>
    <t>nosník lamelový obloukový v pohledové kvalitě BSH 250 x 900 mm</t>
  </si>
  <si>
    <t>1116887718</t>
  </si>
  <si>
    <t>fig31*0,25*0,90*1,05</t>
  </si>
  <si>
    <t>191</t>
  </si>
  <si>
    <t>763734113</t>
  </si>
  <si>
    <t>Montáž dřevostaveb střešní konstrukce krokví, vaznic, ztužidel a zavětrování plochy do 500 cm2</t>
  </si>
  <si>
    <t>145779901</t>
  </si>
  <si>
    <t>6,1*21+5,7*83+4,45*1+5,9*6+6,56*3+1,62*4+2,08*1</t>
  </si>
  <si>
    <t>192</t>
  </si>
  <si>
    <t>6122322001</t>
  </si>
  <si>
    <t>nosník lamelový v pohledové kvalitě BSH 100 x 300 mm</t>
  </si>
  <si>
    <t>-1687848691</t>
  </si>
  <si>
    <t>fig33*0,10*0,30*1,1</t>
  </si>
  <si>
    <t>193</t>
  </si>
  <si>
    <t>763752113</t>
  </si>
  <si>
    <t>Montáž dřevostaveb podlah obvodových a vnitřních rámů, polštářů průřezové plochy do 500 cm2</t>
  </si>
  <si>
    <t>1578925677</t>
  </si>
  <si>
    <t>0,32+0,12+0,3+0,12+0,22+1,6+1,47-0,12+19,68-0,12*2+8,04+1,61+12,81+1,61+2,14+10,94-0,12+16,21-0,12*2+7,5+7,2                "300/100"</t>
  </si>
  <si>
    <t>(0,32+0,12+0,3+0,12+0,22+1,6+1,47-0,12+19,68-0,12*2+8,04+1,61+12,81+1,61+2,14+10,94-0,12+16,21-0,12*2+7,5+7,2)*3                "120/180"</t>
  </si>
  <si>
    <t>194</t>
  </si>
  <si>
    <t>-1336661405</t>
  </si>
  <si>
    <t>fig34*0,30*0,10*1,1                                       "300/100"</t>
  </si>
  <si>
    <t>195</t>
  </si>
  <si>
    <t>6122321801</t>
  </si>
  <si>
    <t>nosník lamelový v pohledové kvalitě BSH 120 x 180 mm</t>
  </si>
  <si>
    <t>184468827</t>
  </si>
  <si>
    <t>fig35*0,12*0,18*1,1</t>
  </si>
  <si>
    <t>196</t>
  </si>
  <si>
    <t>763793111</t>
  </si>
  <si>
    <t>Montáž dřevostaveb kotevních želez, příložek, patek, táhel</t>
  </si>
  <si>
    <t>968865807</t>
  </si>
  <si>
    <t>7,5*22*2,5                                         "táhla prům. 20 mm"</t>
  </si>
  <si>
    <t>38,83*18                                       "svařovaná ocelová patka"</t>
  </si>
  <si>
    <t>7,075*4                                            "napojení vazníků"</t>
  </si>
  <si>
    <t>197</t>
  </si>
  <si>
    <t>5539600121</t>
  </si>
  <si>
    <t>Atypická ocelová konstrukce žárově zinkovaná dle výkresu S7</t>
  </si>
  <si>
    <t>-1766106043</t>
  </si>
  <si>
    <t>Mezisoučet                                              "S7"</t>
  </si>
  <si>
    <t>198</t>
  </si>
  <si>
    <t>311970150</t>
  </si>
  <si>
    <t>napínák lanový oko-hák zinek bílý M 20</t>
  </si>
  <si>
    <t>1298870692</t>
  </si>
  <si>
    <t>311971200</t>
  </si>
  <si>
    <t>tyč závitová zinek bílý DIN 975 8.8 M20 x 1000 mm</t>
  </si>
  <si>
    <t>-215714629</t>
  </si>
  <si>
    <t>7,5*22                              "nerezová táhla prům. 20 mm"</t>
  </si>
  <si>
    <t>200</t>
  </si>
  <si>
    <t>5539554001</t>
  </si>
  <si>
    <t>třmen  bv/t 11-40 / 100x180</t>
  </si>
  <si>
    <t>1032903869</t>
  </si>
  <si>
    <t>201</t>
  </si>
  <si>
    <t>5539554002</t>
  </si>
  <si>
    <t>třmen  bv/t 11-40 / 200x180</t>
  </si>
  <si>
    <t>6280839</t>
  </si>
  <si>
    <t>50+11</t>
  </si>
  <si>
    <t>202</t>
  </si>
  <si>
    <t>5539554003</t>
  </si>
  <si>
    <t>úhelník  05-11 - 70</t>
  </si>
  <si>
    <t>1056874725</t>
  </si>
  <si>
    <t>203</t>
  </si>
  <si>
    <t>763793123</t>
  </si>
  <si>
    <t>Montáž dřevostaveb svorníků a šroubů délky do 500 mm</t>
  </si>
  <si>
    <t>1305032407</t>
  </si>
  <si>
    <t>8*18                                     "M24 - 350"</t>
  </si>
  <si>
    <t>4*4                                       "M16 - 350"</t>
  </si>
  <si>
    <t>204</t>
  </si>
  <si>
    <t>5539600031</t>
  </si>
  <si>
    <t>Svorník M16 včetně podložek a matek - pozinkované</t>
  </si>
  <si>
    <t>-630723144</t>
  </si>
  <si>
    <t>205</t>
  </si>
  <si>
    <t>5539600032</t>
  </si>
  <si>
    <t>Svorník M24 včetně podložek a matek - pozinkované</t>
  </si>
  <si>
    <t>948415328</t>
  </si>
  <si>
    <t>206</t>
  </si>
  <si>
    <t>998763101</t>
  </si>
  <si>
    <t>Přesun hmot tonážní pro dřevostavby v objektech v do 12 m</t>
  </si>
  <si>
    <t>488700359</t>
  </si>
  <si>
    <t>764</t>
  </si>
  <si>
    <t>Konstrukce klempířské</t>
  </si>
  <si>
    <t>207</t>
  </si>
  <si>
    <t>764011623</t>
  </si>
  <si>
    <t>Dilatační připojovací lišta z Pz s povrchovou úpravou včetně tmelení rš 150 mm</t>
  </si>
  <si>
    <t>-1490393747</t>
  </si>
  <si>
    <t>16,0                                             "K26"</t>
  </si>
  <si>
    <t>208</t>
  </si>
  <si>
    <t>764212672</t>
  </si>
  <si>
    <t>Oplechování oblé okapové hrany z Pz s povrchovou úpravou rš 200 mm</t>
  </si>
  <si>
    <t>-2009185398</t>
  </si>
  <si>
    <t>16,0                                        "K22"</t>
  </si>
  <si>
    <t>4,0                                          "K24"</t>
  </si>
  <si>
    <t>209</t>
  </si>
  <si>
    <t>7642134561</t>
  </si>
  <si>
    <t>Sněhový zachytávač krytiny z Pz plechu průběžný dvoutrubkový - spec. T10</t>
  </si>
  <si>
    <t>-1905045363</t>
  </si>
  <si>
    <t>18,0+18,0</t>
  </si>
  <si>
    <t>210</t>
  </si>
  <si>
    <t>7642136571</t>
  </si>
  <si>
    <t>Sněhový rozražeč krytiny z Pz s povrchovou úpravou - spec. T09</t>
  </si>
  <si>
    <t>-53866275</t>
  </si>
  <si>
    <t>52,0</t>
  </si>
  <si>
    <t>211</t>
  </si>
  <si>
    <t>764214605</t>
  </si>
  <si>
    <t>Oplechování horních ploch a atik bez rohů z Pz s povrch úpravou mechanicky kotvené rš 400 mm</t>
  </si>
  <si>
    <t>409785970</t>
  </si>
  <si>
    <t>7,0                                                 "K27"</t>
  </si>
  <si>
    <t>212</t>
  </si>
  <si>
    <t>764311613</t>
  </si>
  <si>
    <t>Lemování rovných zdí střech s krytinou skládanou z Pz s povrchovou úpravou rš 250 mm</t>
  </si>
  <si>
    <t>640460421</t>
  </si>
  <si>
    <t>12,0                                        "K23"</t>
  </si>
  <si>
    <t>3,0                                          "K25"</t>
  </si>
  <si>
    <t>6,0                                          "K28"</t>
  </si>
  <si>
    <t>213</t>
  </si>
  <si>
    <t>7645116031</t>
  </si>
  <si>
    <t>Žlab podokapní půlkruhový z Pz s povrchovou úpravou rš 500 mm</t>
  </si>
  <si>
    <t>-2033698972</t>
  </si>
  <si>
    <t>38,0                                          "K06"</t>
  </si>
  <si>
    <t>214</t>
  </si>
  <si>
    <t>7645116231</t>
  </si>
  <si>
    <t>Roh nebo kout půlkruhového podokapního žlabu z Pz s povrchovou úpravou rš 500 mm</t>
  </si>
  <si>
    <t>-1449440964</t>
  </si>
  <si>
    <t>1                                               "K06"</t>
  </si>
  <si>
    <t>215</t>
  </si>
  <si>
    <t>7645116441</t>
  </si>
  <si>
    <t>Kotlík oválný (trychtýřový) pro podokapní žlaby z Pz s povrchovou úpravou 500/150 mm</t>
  </si>
  <si>
    <t>-116726673</t>
  </si>
  <si>
    <t>4                                                     "K07"</t>
  </si>
  <si>
    <t>216</t>
  </si>
  <si>
    <t>7645186231</t>
  </si>
  <si>
    <t>Svody kruhové včetně objímek, kolen, odskoků z Pz s povrchovou úpravou průměru 150 mm</t>
  </si>
  <si>
    <t>1779404167</t>
  </si>
  <si>
    <t>24,0                                              "K07"</t>
  </si>
  <si>
    <t>217</t>
  </si>
  <si>
    <t>998764102</t>
  </si>
  <si>
    <t>Přesun hmot tonážní pro konstrukce klempířské v objektech v do 12 m</t>
  </si>
  <si>
    <t>-614304471</t>
  </si>
  <si>
    <t>766</t>
  </si>
  <si>
    <t>Konstrukce truhlářské</t>
  </si>
  <si>
    <t>218</t>
  </si>
  <si>
    <t>766622125</t>
  </si>
  <si>
    <t>Montáž plastových oken plochy přes 1 m2 otevíravých výšky do 1,5 m s rámem do dřevěné kce</t>
  </si>
  <si>
    <t>-199384103</t>
  </si>
  <si>
    <t xml:space="preserve">2,43*1,2*5                                        "O01"             </t>
  </si>
  <si>
    <t xml:space="preserve">2,43*0,6*5                                        "O02"             </t>
  </si>
  <si>
    <t>219</t>
  </si>
  <si>
    <t>6119600011</t>
  </si>
  <si>
    <t>Plastová okna - O01,O02</t>
  </si>
  <si>
    <t>1316916485</t>
  </si>
  <si>
    <t>220</t>
  </si>
  <si>
    <t>766629215</t>
  </si>
  <si>
    <t>Příplatek k montáži oken rovné ostění připojovací spára do 45 mm</t>
  </si>
  <si>
    <t>2022812872</t>
  </si>
  <si>
    <t>(2,43+1,2)*2*5                                              "O01"</t>
  </si>
  <si>
    <t>(2,43+0,6)*2*5                                              "O02"</t>
  </si>
  <si>
    <t>221</t>
  </si>
  <si>
    <t>766660551</t>
  </si>
  <si>
    <t>Montáž vchodových dveří 2křídlových bez nadsvětlíku do dřevěné kce</t>
  </si>
  <si>
    <t>-1315460988</t>
  </si>
  <si>
    <t>4                                                    "O04"</t>
  </si>
  <si>
    <t>1                                                    "O05"</t>
  </si>
  <si>
    <t>1                                                    "O13"</t>
  </si>
  <si>
    <t>222</t>
  </si>
  <si>
    <t>6119600021</t>
  </si>
  <si>
    <t>Plastové vchodové dveře - O04,O05,O13</t>
  </si>
  <si>
    <t>16688407</t>
  </si>
  <si>
    <t>1,61*2,07*4                               "O04"</t>
  </si>
  <si>
    <t>1,61*2,07*1                               "O05"</t>
  </si>
  <si>
    <t>2,0*2,1*1                                   "O13"</t>
  </si>
  <si>
    <t>223</t>
  </si>
  <si>
    <t>998766102</t>
  </si>
  <si>
    <t>Přesun hmot tonážní pro konstrukce truhlářské v objektech v do 12 m</t>
  </si>
  <si>
    <t>1343835215</t>
  </si>
  <si>
    <t>767</t>
  </si>
  <si>
    <t>Konstrukce zámečnické</t>
  </si>
  <si>
    <t>224</t>
  </si>
  <si>
    <t>7673113201</t>
  </si>
  <si>
    <t>Montáž světlíků obloukových se zasklením deskou pvc - O14</t>
  </si>
  <si>
    <t>1454196280</t>
  </si>
  <si>
    <t>8,1*6                                          "O14"</t>
  </si>
  <si>
    <t>225</t>
  </si>
  <si>
    <t>5539600091</t>
  </si>
  <si>
    <t>Plastový světlík s hliníkovou konstrukcí rámu  - O14</t>
  </si>
  <si>
    <t>-232359635</t>
  </si>
  <si>
    <t>8,1*2,5*6                                          "O14"</t>
  </si>
  <si>
    <t>226</t>
  </si>
  <si>
    <t>767590110</t>
  </si>
  <si>
    <t>Montáž podlahového roštu svařovaného</t>
  </si>
  <si>
    <t>69020887</t>
  </si>
  <si>
    <t>362,168                                  "Z4"</t>
  </si>
  <si>
    <t>227</t>
  </si>
  <si>
    <t>5539600122</t>
  </si>
  <si>
    <t>Atypická ocelová konstrukce žárově zinkovaná - Z4</t>
  </si>
  <si>
    <t>758832338</t>
  </si>
  <si>
    <t>228</t>
  </si>
  <si>
    <t>767646510</t>
  </si>
  <si>
    <t>Montáž dveří protipožárního uzávěru jednokřídlového</t>
  </si>
  <si>
    <t>-466938361</t>
  </si>
  <si>
    <t>1                                             "O09"</t>
  </si>
  <si>
    <t>229</t>
  </si>
  <si>
    <t>5534118301</t>
  </si>
  <si>
    <t>dveře ocelové protipožární zateplené EW 15, 30, 45 D1 speciální zárubeň EI jednokřídlé 90 x 197 cm - O09</t>
  </si>
  <si>
    <t>-1195118261</t>
  </si>
  <si>
    <t>230</t>
  </si>
  <si>
    <t>767649191</t>
  </si>
  <si>
    <t>Montáž dveří - samozavírače hydraulického</t>
  </si>
  <si>
    <t>-511464351</t>
  </si>
  <si>
    <t>4                                                 "O04"</t>
  </si>
  <si>
    <t>1                                                 "O09"</t>
  </si>
  <si>
    <t>1                                                 "O13"</t>
  </si>
  <si>
    <t>231</t>
  </si>
  <si>
    <t>549172651</t>
  </si>
  <si>
    <t>samozavírač dveří hydraulický na PP dveře</t>
  </si>
  <si>
    <t>-1245206114</t>
  </si>
  <si>
    <t>232</t>
  </si>
  <si>
    <t>767652220</t>
  </si>
  <si>
    <t>Montáž vrat garážových otočných do ocelové konstrukce plochy do 9 m2</t>
  </si>
  <si>
    <t>-1841558398</t>
  </si>
  <si>
    <t>1                                             "O07"</t>
  </si>
  <si>
    <t>1                                             "O10"</t>
  </si>
  <si>
    <t>233</t>
  </si>
  <si>
    <t>767652230</t>
  </si>
  <si>
    <t>Montáž vrat garážových otočných do ocelové konstrukce plochy do 13 m2</t>
  </si>
  <si>
    <t>2116515951</t>
  </si>
  <si>
    <t>1                                             "O03"</t>
  </si>
  <si>
    <t>1                                             "O08"</t>
  </si>
  <si>
    <t>234</t>
  </si>
  <si>
    <t>5534131111</t>
  </si>
  <si>
    <t>vrata venkovní kovová - O03,O07,O08,O10</t>
  </si>
  <si>
    <t>2119827046</t>
  </si>
  <si>
    <t>1,6*5,05                                             "O07"</t>
  </si>
  <si>
    <t>1,3*5,7                                              "O10"</t>
  </si>
  <si>
    <t>2,6*4,75                                            "O03"</t>
  </si>
  <si>
    <t>3,1*4,05                                            "O08"</t>
  </si>
  <si>
    <t>235</t>
  </si>
  <si>
    <t>767833100</t>
  </si>
  <si>
    <t>Montáž žebříků do zdi s bočnicemi s profilové oceli</t>
  </si>
  <si>
    <t>1017422989</t>
  </si>
  <si>
    <t xml:space="preserve"> 7,34+4,75+0,24                               "Z1"</t>
  </si>
  <si>
    <t>236</t>
  </si>
  <si>
    <t>767834102</t>
  </si>
  <si>
    <t>Příplatek k ceně za montáž žebříků ochranný koš svařovaný</t>
  </si>
  <si>
    <t>27015150</t>
  </si>
  <si>
    <t>5,15+2,9                                         "Z1"</t>
  </si>
  <si>
    <t>237</t>
  </si>
  <si>
    <t>5539600123</t>
  </si>
  <si>
    <t>Atypická ocelová konstrukce žárově zinkovaná - Z1</t>
  </si>
  <si>
    <t>-523279937</t>
  </si>
  <si>
    <t>483,224                                       "Z1"</t>
  </si>
  <si>
    <t>238</t>
  </si>
  <si>
    <t>767995114</t>
  </si>
  <si>
    <t>Montáž atypických zámečnických konstrukcí hmotnosti do 50 kg</t>
  </si>
  <si>
    <t>-1794049411</t>
  </si>
  <si>
    <t>50,868                                "výměna pro dveře"</t>
  </si>
  <si>
    <t>706,50                                "výměna pro žaluzie"</t>
  </si>
  <si>
    <t>239</t>
  </si>
  <si>
    <t>5539600125</t>
  </si>
  <si>
    <t>Atypická ocelová konstrukce žárově zinkovaná - výměna pro dveře a žaluzie</t>
  </si>
  <si>
    <t>-664728131</t>
  </si>
  <si>
    <t>240</t>
  </si>
  <si>
    <t>767995115</t>
  </si>
  <si>
    <t>Montáž atypických zámečnických konstrukcí hmotnosti do 100 kg</t>
  </si>
  <si>
    <t>-1804877028</t>
  </si>
  <si>
    <t>1394,4                          "podsada světlíků"</t>
  </si>
  <si>
    <t>241</t>
  </si>
  <si>
    <t>5539600127</t>
  </si>
  <si>
    <t>Atypická ocelová konstrukce - podsada světlíků včetně nátěru</t>
  </si>
  <si>
    <t>19571123</t>
  </si>
  <si>
    <t>242</t>
  </si>
  <si>
    <t>767995116</t>
  </si>
  <si>
    <t>Montáž atypických zámečnických konstrukcí hmotnosti do 250 kg</t>
  </si>
  <si>
    <t>1854944314</t>
  </si>
  <si>
    <t xml:space="preserve">412,632                                          "Z6" </t>
  </si>
  <si>
    <t>243</t>
  </si>
  <si>
    <t>5539600124</t>
  </si>
  <si>
    <t>Atypická ocelová konstrukce žárově zinkovaná - Z6</t>
  </si>
  <si>
    <t>-1515789993</t>
  </si>
  <si>
    <t>244</t>
  </si>
  <si>
    <t>5539600451</t>
  </si>
  <si>
    <t>M+D vrátku u parkosu - spec. T02</t>
  </si>
  <si>
    <t>1859870634</t>
  </si>
  <si>
    <t>245</t>
  </si>
  <si>
    <t>998767102</t>
  </si>
  <si>
    <t>Přesun hmot tonážní pro zámečnické konstrukce v objektech v do 12 m</t>
  </si>
  <si>
    <t>2023876791</t>
  </si>
  <si>
    <t>777</t>
  </si>
  <si>
    <t>Podlahy lité</t>
  </si>
  <si>
    <t>246</t>
  </si>
  <si>
    <t>7773150741</t>
  </si>
  <si>
    <t>Podlahy z epoxidové polymermalty savý podklad tl 3 mm - spec. T01</t>
  </si>
  <si>
    <t>1612262615</t>
  </si>
  <si>
    <t>Pdl3</t>
  </si>
  <si>
    <t>247</t>
  </si>
  <si>
    <t>7776151171</t>
  </si>
  <si>
    <t>Nátěry epoxidové podlah betonových jednonásobné systém silnovrstvý nátěr</t>
  </si>
  <si>
    <t>-1085796808</t>
  </si>
  <si>
    <t>248</t>
  </si>
  <si>
    <t>998777102</t>
  </si>
  <si>
    <t>Přesun hmot tonážní pro podlahy lité v objektech v do 12 m</t>
  </si>
  <si>
    <t>459514646</t>
  </si>
  <si>
    <t>783</t>
  </si>
  <si>
    <t>Dokončovací práce - nátěry</t>
  </si>
  <si>
    <t>249</t>
  </si>
  <si>
    <t>783218111</t>
  </si>
  <si>
    <t>Lazurovací dvojnásobný syntetický nátěr tesařských konstrukcí</t>
  </si>
  <si>
    <t>834408706</t>
  </si>
  <si>
    <t>fig51*2</t>
  </si>
  <si>
    <t>(120+140)*pi*0,05</t>
  </si>
  <si>
    <t>(22+28)*pi*0,05</t>
  </si>
  <si>
    <t>fig54*pi*0,05</t>
  </si>
  <si>
    <t>fig56*(0,12+0,14)*2</t>
  </si>
  <si>
    <t>fig57*(0,10+0,22)*2</t>
  </si>
  <si>
    <t>fig65*pi*0,10</t>
  </si>
  <si>
    <t>fig58*(0,12+0,14)*2</t>
  </si>
  <si>
    <t>fig59*(0,10+0,22)*2</t>
  </si>
  <si>
    <t>fig60*(0,12+0,18)*2</t>
  </si>
  <si>
    <t>fig66*pi*0,15</t>
  </si>
  <si>
    <t>fig67*pi*0,20</t>
  </si>
  <si>
    <t>fig68*pi*0,22</t>
  </si>
  <si>
    <t>784</t>
  </si>
  <si>
    <t>Dokončovací práce - malby a tapety</t>
  </si>
  <si>
    <t>250</t>
  </si>
  <si>
    <t>784181101</t>
  </si>
  <si>
    <t>Základní akrylátová jednonásobná penetrace podkladu v místnostech výšky do 3,80m</t>
  </si>
  <si>
    <t>1459439945</t>
  </si>
  <si>
    <t>(13,05+3,25)*2*2,5                     "202"</t>
  </si>
  <si>
    <t>251</t>
  </si>
  <si>
    <t>784181105</t>
  </si>
  <si>
    <t>Základní akrylátová jednonásobná penetrace podkladu v místnostech výšky přes 5,00 m</t>
  </si>
  <si>
    <t>52775268</t>
  </si>
  <si>
    <t>Mezisoučet                           "sloupy"</t>
  </si>
  <si>
    <t>252</t>
  </si>
  <si>
    <t>784221101</t>
  </si>
  <si>
    <t>Dvojnásobné bílé malby  ze směsí za sucha dobře otěruvzdorných v místnostech do 3,80 m</t>
  </si>
  <si>
    <t>-1345878334</t>
  </si>
  <si>
    <t>253</t>
  </si>
  <si>
    <t>784221105</t>
  </si>
  <si>
    <t>Dvojnásobné bílé malby  ze směsí za sucha dobře otěruvzdorných v místnostech přes 5,00 m</t>
  </si>
  <si>
    <t>1932799106</t>
  </si>
  <si>
    <t>786</t>
  </si>
  <si>
    <t>Dokončovací práce - čalounické úpravy</t>
  </si>
  <si>
    <t>254</t>
  </si>
  <si>
    <t>786627121</t>
  </si>
  <si>
    <t>Montáž lamelové žaluzie venkovní pro okna kovová</t>
  </si>
  <si>
    <t>-1358868980</t>
  </si>
  <si>
    <t>2,43*0,6*5                                     "Ž01"</t>
  </si>
  <si>
    <t>2,43*1,2*5                                     "Ž02"</t>
  </si>
  <si>
    <t>255</t>
  </si>
  <si>
    <t>553462001</t>
  </si>
  <si>
    <t>žaluzie horizontální exteriérové - Ž01,Ž02</t>
  </si>
  <si>
    <t>1390723852</t>
  </si>
  <si>
    <t>256</t>
  </si>
  <si>
    <t>998786102</t>
  </si>
  <si>
    <t>Přesun hmot tonážní pro čalounické úpravy v objektech v do 12 m</t>
  </si>
  <si>
    <t>-1066264457</t>
  </si>
  <si>
    <t>2 - SO 01 - ÚT,VZT,EL,Mar</t>
  </si>
  <si>
    <t>JIKA-CZ s.r.o., Dlouhá 101, Hradec Králové 3</t>
  </si>
  <si>
    <t xml:space="preserve">    73 - Ústřední vytápění</t>
  </si>
  <si>
    <t>M - Práce a dodávky M</t>
  </si>
  <si>
    <t xml:space="preserve">    21-M - Elektromontáže</t>
  </si>
  <si>
    <t xml:space="preserve">    24-M - Montáže vzduchotechnických zařízení</t>
  </si>
  <si>
    <t xml:space="preserve">    36-M - Montáž prov.,měř. a regul. zařízení</t>
  </si>
  <si>
    <t>Ústřední vytápění</t>
  </si>
  <si>
    <t>999960002</t>
  </si>
  <si>
    <t>UT - položkový rozpočet je samostatně</t>
  </si>
  <si>
    <t>996211135</t>
  </si>
  <si>
    <t>Práce a dodávky M</t>
  </si>
  <si>
    <t>21-M</t>
  </si>
  <si>
    <t>Elektromontáže</t>
  </si>
  <si>
    <t>999960003</t>
  </si>
  <si>
    <t>EL - silnoproud - položkový rozpočet je samostatně</t>
  </si>
  <si>
    <t>-2056972178</t>
  </si>
  <si>
    <t>24-M</t>
  </si>
  <si>
    <t>Montáže vzduchotechnických zařízení</t>
  </si>
  <si>
    <t>999960007</t>
  </si>
  <si>
    <t>VZT - položkový rozpočet je samostatně</t>
  </si>
  <si>
    <t>-1395297959</t>
  </si>
  <si>
    <t>36-M</t>
  </si>
  <si>
    <t>Montáž prov.,měř. a regul. zařízení</t>
  </si>
  <si>
    <t>999960008</t>
  </si>
  <si>
    <t>MaR - položkový rozpočet je samostatně</t>
  </si>
  <si>
    <t>1691148566</t>
  </si>
  <si>
    <t>výkop pro vnitřní kanalizaci</t>
  </si>
  <si>
    <t>6,45</t>
  </si>
  <si>
    <t>3 - ZTI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</si>
  <si>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</si>
  <si>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</si>
  <si>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</si>
  <si>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</si>
  <si>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734 - Ústřední vytápění - armatury</t>
  </si>
  <si>
    <t>HZS - Hodinové zúčtovací sazby</t>
  </si>
  <si>
    <t>132201101</t>
  </si>
  <si>
    <t>Hloubení rýh š do 600 mm v hornině tř. 3 objemu do 100 m3</t>
  </si>
  <si>
    <t>-1968713698</t>
  </si>
  <si>
    <t>(10,0+20,0+13,0)*0,3*0,5</t>
  </si>
  <si>
    <t>570449484</t>
  </si>
  <si>
    <t>-812720374</t>
  </si>
  <si>
    <t>-929527913</t>
  </si>
  <si>
    <t>1644980260</t>
  </si>
  <si>
    <t>175111101</t>
  </si>
  <si>
    <t>Obsypání potrubí ručně sypaninou bez prohození, uloženou do 3 m</t>
  </si>
  <si>
    <t>-1620661753</t>
  </si>
  <si>
    <t>583313450</t>
  </si>
  <si>
    <t>kamenivo těžené drobné tříděné frakce 0-4</t>
  </si>
  <si>
    <t>416713344</t>
  </si>
  <si>
    <t>721</t>
  </si>
  <si>
    <t>Zdravotechnika - vnitřní kanalizace</t>
  </si>
  <si>
    <t>721171915</t>
  </si>
  <si>
    <t>Potrubí z PP propojení potrubí DN 110</t>
  </si>
  <si>
    <t>674074685</t>
  </si>
  <si>
    <t>1                                               "napojení na stávající potrubí"</t>
  </si>
  <si>
    <t>721171917</t>
  </si>
  <si>
    <t>Potrubí z PP propojení potrubí DN 160</t>
  </si>
  <si>
    <t>600799617</t>
  </si>
  <si>
    <t>721173401</t>
  </si>
  <si>
    <t>Potrubí kanalizační plastové svodné systém KG DN 100</t>
  </si>
  <si>
    <t>59707525</t>
  </si>
  <si>
    <t>721173402</t>
  </si>
  <si>
    <t>Potrubí kanalizační plastové svodné systém KG DN 125</t>
  </si>
  <si>
    <t>926720943</t>
  </si>
  <si>
    <t>721173403</t>
  </si>
  <si>
    <t>Potrubí kanalizační plastové svodné systém KG DN 150</t>
  </si>
  <si>
    <t>-1133124743</t>
  </si>
  <si>
    <t>721174024</t>
  </si>
  <si>
    <t>Potrubí kanalizační z PP odpadní systém HT DN 70</t>
  </si>
  <si>
    <t>1603570664</t>
  </si>
  <si>
    <t>721174025</t>
  </si>
  <si>
    <t>Potrubí kanalizační z PP odpadní systém HT DN 100</t>
  </si>
  <si>
    <t>1567094481</t>
  </si>
  <si>
    <t>721174043</t>
  </si>
  <si>
    <t>Potrubí kanalizační z PP připojovací systém HT DN 50</t>
  </si>
  <si>
    <t>-310670435</t>
  </si>
  <si>
    <t>721194105</t>
  </si>
  <si>
    <t>Vyvedení a upevnění odpadních výpustek DN 50</t>
  </si>
  <si>
    <t>1161429536</t>
  </si>
  <si>
    <t>721194109</t>
  </si>
  <si>
    <t>Vyvedení a upevnění odpadních výpustek DN 100</t>
  </si>
  <si>
    <t>-1879732854</t>
  </si>
  <si>
    <t>7212114211</t>
  </si>
  <si>
    <t>Vpusť podlahová se svislým odtokem DN 50/75/110 mřížka nerez 115x115 včetně asf. izolační manžety</t>
  </si>
  <si>
    <t>-1518538646</t>
  </si>
  <si>
    <t>721273152</t>
  </si>
  <si>
    <t>Hlavice ventilační polypropylen PP DN 75</t>
  </si>
  <si>
    <t>1128422199</t>
  </si>
  <si>
    <t>721290111</t>
  </si>
  <si>
    <t>Zkouška těsnosti potrubí kanalizace vodou do DN 125</t>
  </si>
  <si>
    <t>-491742374</t>
  </si>
  <si>
    <t>10,0+20,0+4,0+8,0+4,0</t>
  </si>
  <si>
    <t>721290112</t>
  </si>
  <si>
    <t>Zkouška těsnosti potrubí kanalizace vodou do DN 200</t>
  </si>
  <si>
    <t>463614845</t>
  </si>
  <si>
    <t>13,0</t>
  </si>
  <si>
    <t>998721102</t>
  </si>
  <si>
    <t>Přesun hmot tonážní pro vnitřní kanalizace v objektech v do 12 m</t>
  </si>
  <si>
    <t>-347939346</t>
  </si>
  <si>
    <t>722</t>
  </si>
  <si>
    <t>Zdravotechnika - vnitřní vodovod</t>
  </si>
  <si>
    <t>722170943</t>
  </si>
  <si>
    <t>Oprava potrubí PE spojka Gebo BI nátrubkové G 3/4</t>
  </si>
  <si>
    <t>2056961013</t>
  </si>
  <si>
    <t>2                                        "napojení na stávající potrubí"</t>
  </si>
  <si>
    <t>722170944</t>
  </si>
  <si>
    <t>Oprava potrubí PE spojka Gebo BI nátrubkové G 1</t>
  </si>
  <si>
    <t>1854947253</t>
  </si>
  <si>
    <t>2                                                   "napojení na stávající potrubí"</t>
  </si>
  <si>
    <t>722174022</t>
  </si>
  <si>
    <t>Potrubí vodovodní plastové PPR svar polyfuze PN 20 D 20 x 3,4 mm</t>
  </si>
  <si>
    <t>-24136971</t>
  </si>
  <si>
    <t>722174023</t>
  </si>
  <si>
    <t>Potrubí vodovodní plastové PPR svar polyfuze PN 20 D 25 x 4,2 mm</t>
  </si>
  <si>
    <t>941637083</t>
  </si>
  <si>
    <t>722181232</t>
  </si>
  <si>
    <t>Ochrana vodovodního potrubí přilepenými tepelně izolačními trubicemi z PE tl do 15 mm DN do 42 mm</t>
  </si>
  <si>
    <t>-90273254</t>
  </si>
  <si>
    <t>8,0+8,0</t>
  </si>
  <si>
    <t>722190401</t>
  </si>
  <si>
    <t>Vyvedení a upevnění výpustku do DN 25</t>
  </si>
  <si>
    <t>922376182</t>
  </si>
  <si>
    <t>722224152</t>
  </si>
  <si>
    <t>Kulový kohout zahradní s vnějším závitem a páčkou PN 15, T 120 °C G 1/2 - 3/4"</t>
  </si>
  <si>
    <t>1738286049</t>
  </si>
  <si>
    <t>1+2</t>
  </si>
  <si>
    <t>722232061</t>
  </si>
  <si>
    <t>Kohout kulový přímý G 1/2 PN 42 do 185°C vnitřní závit s vypouštěním</t>
  </si>
  <si>
    <t>555368269</t>
  </si>
  <si>
    <t>722232062</t>
  </si>
  <si>
    <t>Kohout kulový přímý G 3/4 PN 42 do 185°C vnitřní závit s vypouštěním</t>
  </si>
  <si>
    <t>-1985171844</t>
  </si>
  <si>
    <t>722232064</t>
  </si>
  <si>
    <t>Kohout kulový přímý G 5/4 PN 42 do 185°C vnitřní závit s vypouštěním</t>
  </si>
  <si>
    <t>1529293588</t>
  </si>
  <si>
    <t>722290226</t>
  </si>
  <si>
    <t>Zkouška těsnosti vodovodního potrubí závitového do DN 50</t>
  </si>
  <si>
    <t>1617345220</t>
  </si>
  <si>
    <t>722290234</t>
  </si>
  <si>
    <t>Proplach a dezinfekce vodovodního potrubí do DN 80</t>
  </si>
  <si>
    <t>-1699413776</t>
  </si>
  <si>
    <t>998722102</t>
  </si>
  <si>
    <t>Přesun hmot tonážní pro vnitřní vodovod v objektech v do 12 m</t>
  </si>
  <si>
    <t>1456386119</t>
  </si>
  <si>
    <t>723</t>
  </si>
  <si>
    <t>Zdravotechnika - vnitřní plynovod</t>
  </si>
  <si>
    <t>723150367</t>
  </si>
  <si>
    <t>Chránička D 57x2,9 mm</t>
  </si>
  <si>
    <t>-310040002</t>
  </si>
  <si>
    <t>6                                                      "chránička k vodovodu"</t>
  </si>
  <si>
    <t>998723102</t>
  </si>
  <si>
    <t>Přesun hmot tonážní pro vnitřní plynovod v objektech v do 12 m</t>
  </si>
  <si>
    <t>293813254</t>
  </si>
  <si>
    <t>725</t>
  </si>
  <si>
    <t>Zdravotechnika - zařizovací předměty</t>
  </si>
  <si>
    <t>7252191041</t>
  </si>
  <si>
    <t>Montáž napáječky</t>
  </si>
  <si>
    <t>soubor</t>
  </si>
  <si>
    <t>2083029418</t>
  </si>
  <si>
    <t>5523132101</t>
  </si>
  <si>
    <t>misková ventilová napáječka litinová objem 3 L</t>
  </si>
  <si>
    <t>-144471654</t>
  </si>
  <si>
    <t>725869203</t>
  </si>
  <si>
    <t>Montáž zápachových uzávěrek džezových jednodílných DN 40</t>
  </si>
  <si>
    <t>-1222249051</t>
  </si>
  <si>
    <t>551618410</t>
  </si>
  <si>
    <t>vtok se zápachovou uzávěrkou 21  DN 32</t>
  </si>
  <si>
    <t>1637342259</t>
  </si>
  <si>
    <t>725980123</t>
  </si>
  <si>
    <t>Dvířka 30/30</t>
  </si>
  <si>
    <t>1534531076</t>
  </si>
  <si>
    <t>998725102</t>
  </si>
  <si>
    <t>Přesun hmot tonážní pro zařizovací předměty v objektech v do 12 m</t>
  </si>
  <si>
    <t>-1076300050</t>
  </si>
  <si>
    <t>734</t>
  </si>
  <si>
    <t>Ústřední vytápění - armatury</t>
  </si>
  <si>
    <t>734261233</t>
  </si>
  <si>
    <t>Šroubení topenářské přímé G 1/2 PN 16 do 120°C</t>
  </si>
  <si>
    <t>-1354007526</t>
  </si>
  <si>
    <t>4                                  "mosazné šroubení vodovodu"</t>
  </si>
  <si>
    <t>734261234</t>
  </si>
  <si>
    <t>Šroubení topenářské přímé G 3/4 PN 16 do 120°C</t>
  </si>
  <si>
    <t>-627230279</t>
  </si>
  <si>
    <t>4                                              "mosazné šroubení vodovodu"</t>
  </si>
  <si>
    <t>734261333</t>
  </si>
  <si>
    <t>Šroubení topenářské rohové G 1/2 PN 16 do 120°C</t>
  </si>
  <si>
    <t>-1202664243</t>
  </si>
  <si>
    <t>1                                              "mosazné šroubení vodovodu"</t>
  </si>
  <si>
    <t>734261334</t>
  </si>
  <si>
    <t>Šroubení topenářské rohové G 3/4 PN 16 do 120°C</t>
  </si>
  <si>
    <t>-819653260</t>
  </si>
  <si>
    <t>2                                              "mosazné šroubení vodovodu"</t>
  </si>
  <si>
    <t>734261336</t>
  </si>
  <si>
    <t>Šroubení topenářské rohové G 5/4 PN 16 do 120°C</t>
  </si>
  <si>
    <t>2102702966</t>
  </si>
  <si>
    <t>998734102</t>
  </si>
  <si>
    <t>Přesun hmot tonážní pro armatury v objektech v do 12 m</t>
  </si>
  <si>
    <t>148096183</t>
  </si>
  <si>
    <t>HZS</t>
  </si>
  <si>
    <t>Hodinové zúčtovací sazby</t>
  </si>
  <si>
    <t>HZS2491</t>
  </si>
  <si>
    <t>Hodinová zúčtovací sazba dělník zednických výpomocí</t>
  </si>
  <si>
    <t>hod</t>
  </si>
  <si>
    <t>512</t>
  </si>
  <si>
    <t>1272568707</t>
  </si>
  <si>
    <t xml:space="preserve">20                                    </t>
  </si>
  <si>
    <t>výkop pro kanalizaci a vodovod</t>
  </si>
  <si>
    <t>209,46</t>
  </si>
  <si>
    <t>fig2</t>
  </si>
  <si>
    <t>obsyp potrubí</t>
  </si>
  <si>
    <t>65,505</t>
  </si>
  <si>
    <t>lože pod potrubí</t>
  </si>
  <si>
    <t>13,77</t>
  </si>
  <si>
    <t>výkop pro rušený vodovod a kanalizaci</t>
  </si>
  <si>
    <t>89,24</t>
  </si>
  <si>
    <t>4 - Venkovní rozvody vody a kanalizací</t>
  </si>
  <si>
    <t xml:space="preserve">    8 - Trubní vedení</t>
  </si>
  <si>
    <t>130001101</t>
  </si>
  <si>
    <t>Příplatek za ztížení vykopávky v blízkosti podzemního vedení</t>
  </si>
  <si>
    <t>-2026404082</t>
  </si>
  <si>
    <t>35507707</t>
  </si>
  <si>
    <t>9,0*0,9*1,0                            "dešťová kanalizace"</t>
  </si>
  <si>
    <t>42,0*0,8*1,6                         "vodovodní přípojka"</t>
  </si>
  <si>
    <t>54,0*1,0*1,8                       "splašková kanalizace"</t>
  </si>
  <si>
    <t>42,0*1,0*1,2                         "dešťová kanalizace"</t>
  </si>
  <si>
    <t>20,5*0,8*1,6                            "rušený vodovod"</t>
  </si>
  <si>
    <t>42,0*1,0*1,5                           "rušená kanalizace"</t>
  </si>
  <si>
    <t>1419470348</t>
  </si>
  <si>
    <t>151101101</t>
  </si>
  <si>
    <t>Zřízení příložného pažení a rozepření stěn rýh hl do 2 m</t>
  </si>
  <si>
    <t>1334600636</t>
  </si>
  <si>
    <t>9,0*2*1,0                            "dešťová kanalizace"</t>
  </si>
  <si>
    <t>42,0*2*1,6                         "vodovodní přípojka"</t>
  </si>
  <si>
    <t>54,0*2*1,8                       "splašková kanalizace"</t>
  </si>
  <si>
    <t>42,0*2*1,2                         "dešťová kanalizace"</t>
  </si>
  <si>
    <t>151101111</t>
  </si>
  <si>
    <t>Odstranění příložného pažení a rozepření stěn rýh hl do 2 m</t>
  </si>
  <si>
    <t>59891632</t>
  </si>
  <si>
    <t>161101101</t>
  </si>
  <si>
    <t>Svislé přemístění výkopku z horniny tř. 1 až 4 hl výkopu do 2,5 m</t>
  </si>
  <si>
    <t>711056673</t>
  </si>
  <si>
    <t>162301102</t>
  </si>
  <si>
    <t>Vodorovné přemístění do 1000 m výkopku/sypaniny z horniny tř. 1 až 4</t>
  </si>
  <si>
    <t>1158128712</t>
  </si>
  <si>
    <t>fig1-fig2-fig3</t>
  </si>
  <si>
    <t>2014366279</t>
  </si>
  <si>
    <t>fig2+fig3</t>
  </si>
  <si>
    <t>662554821</t>
  </si>
  <si>
    <t>(fig2+fig3)*20</t>
  </si>
  <si>
    <t>295444132</t>
  </si>
  <si>
    <t>736762137</t>
  </si>
  <si>
    <t>(fig2+fig3)*1,800</t>
  </si>
  <si>
    <t>167101102</t>
  </si>
  <si>
    <t>Nakládání výkopku z hornin tř. 1 až 4 přes 100 m3</t>
  </si>
  <si>
    <t>-1584580499</t>
  </si>
  <si>
    <t>-741334161</t>
  </si>
  <si>
    <t>1554820377</t>
  </si>
  <si>
    <t>-2037657788</t>
  </si>
  <si>
    <t>9,0*0,9*0,45                            "dešťová kanalizace"</t>
  </si>
  <si>
    <t>42,0*0,8*0,35                         "vodovodní přípojka"</t>
  </si>
  <si>
    <t>54,0*1,0*0,5                       "splašková kanalizace"</t>
  </si>
  <si>
    <t>42,0*1,0*0,55                         "dešťová kanalizace"</t>
  </si>
  <si>
    <t>-1849855879</t>
  </si>
  <si>
    <t>fig2*1,900</t>
  </si>
  <si>
    <t>451572111</t>
  </si>
  <si>
    <t>Lože pod potrubí otevřený výkop z kameniva drobného těženého</t>
  </si>
  <si>
    <t>494781882</t>
  </si>
  <si>
    <t>9,0*0,9*0,1                            "dešťová kanalizace"</t>
  </si>
  <si>
    <t>42,0*0,8*0,1                         "vodovodní přípojka"</t>
  </si>
  <si>
    <t>54,0*1,0*0,1                       "splašková kanalizace"</t>
  </si>
  <si>
    <t>42,0*1,0*0,1                         "dešťová kanalizace"</t>
  </si>
  <si>
    <t>452112111</t>
  </si>
  <si>
    <t>Osazení betonových prstenců nebo rámů v do 100 mm</t>
  </si>
  <si>
    <t>-987612438</t>
  </si>
  <si>
    <t>592243230</t>
  </si>
  <si>
    <t>prstenec šachetní betonový vyrovnávací TBW-Q.1 63/10 62,5 x 12 x 10 cm</t>
  </si>
  <si>
    <t>839248625</t>
  </si>
  <si>
    <t>Trubní vedení</t>
  </si>
  <si>
    <t>871171211</t>
  </si>
  <si>
    <t>Montáž potrubí z PE100 SDR 11 otevřený výkop svařovaných elektrotvarovkou D 40 x 3,7 mm</t>
  </si>
  <si>
    <t>256893798</t>
  </si>
  <si>
    <t>42,0                                         "vodovodní přípojka"</t>
  </si>
  <si>
    <t>286135960</t>
  </si>
  <si>
    <t>potrubí dvouvrstvé PE100 s 10% signalizační vrstvou, SDR 11, 40x3,7. L=12m</t>
  </si>
  <si>
    <t>954341416</t>
  </si>
  <si>
    <t>871241141</t>
  </si>
  <si>
    <t>Montáž potrubí z PE100 SDR 11 otevřený výkop svařovaných na tupo D 90 x 8,2 mm</t>
  </si>
  <si>
    <t>788843896</t>
  </si>
  <si>
    <t>7,0+4,5                                   "chráničky"</t>
  </si>
  <si>
    <t>286136000</t>
  </si>
  <si>
    <t>potrubí dvouvrstvé PE100 s 10% signalizační vrstvou, SDR 11, 90x8,2. L=12m</t>
  </si>
  <si>
    <t>-582884957</t>
  </si>
  <si>
    <t>871350410</t>
  </si>
  <si>
    <t>Montáž kanalizačního potrubí korugovaného SN 10  z polypropylenu DN 200</t>
  </si>
  <si>
    <t>-1979464717</t>
  </si>
  <si>
    <t>9,0                                         "dešťová kanalizace"</t>
  </si>
  <si>
    <t>54,0                                     "splašková kanalizace"</t>
  </si>
  <si>
    <t>286147170</t>
  </si>
  <si>
    <t>trubka kanalizační žebrovaná ULTRA RIB 2 DIN (PP) vnitřní průměr 150mm, dl. 3m</t>
  </si>
  <si>
    <t>723333381</t>
  </si>
  <si>
    <t>1                                        "dešťová kanalizace"</t>
  </si>
  <si>
    <t>286147190</t>
  </si>
  <si>
    <t>trubka kanalizační žebrovaná ULTRA RIB 2 DIN (PP) vnitřní průměr 150mm, dl. 6m</t>
  </si>
  <si>
    <t>279946401</t>
  </si>
  <si>
    <t>286147230</t>
  </si>
  <si>
    <t>trubka kanalizační žebrovaná ULTRA RIB 2 DIN (PP) vnitřní průměr 200mm, dl. 6m</t>
  </si>
  <si>
    <t>-1085459714</t>
  </si>
  <si>
    <t>9                                     "splašková kanalizace"</t>
  </si>
  <si>
    <t>871360410</t>
  </si>
  <si>
    <t>Montáž kanalizačního potrubí korugovaného SN 10 z polypropylenu DN 250</t>
  </si>
  <si>
    <t>-424164012</t>
  </si>
  <si>
    <t>42,0                                     "dešťová kanalizace"</t>
  </si>
  <si>
    <t>286147270</t>
  </si>
  <si>
    <t>trubka kanalizační žebrovaná ULTRA RIB 2 DIN (PP) vnitřní průměr 250mm, dl. 6m</t>
  </si>
  <si>
    <t>721950947</t>
  </si>
  <si>
    <t>7                                       "dešťová kanalizace"</t>
  </si>
  <si>
    <t>877171112</t>
  </si>
  <si>
    <t>Montáž elektrokolen 90° na potrubí z PE trub d 40</t>
  </si>
  <si>
    <t>627970736</t>
  </si>
  <si>
    <t>286149320</t>
  </si>
  <si>
    <t>elektrokoleno 90°, PE 100, PN 16, d 40</t>
  </si>
  <si>
    <t>1196315682</t>
  </si>
  <si>
    <t>877171113</t>
  </si>
  <si>
    <t>Montáž elektro T-kusů na potrubí z PE trub d 40</t>
  </si>
  <si>
    <t>-760420363</t>
  </si>
  <si>
    <t>286149560</t>
  </si>
  <si>
    <t>elektro T-kus rovnoramenný, PE 100, PN 16, d 40</t>
  </si>
  <si>
    <t>-72064263</t>
  </si>
  <si>
    <t>877265271</t>
  </si>
  <si>
    <t>Montáž lapače střešních splavenin z tvrdého PVC-systém KG DN 100</t>
  </si>
  <si>
    <t>-90217236</t>
  </si>
  <si>
    <t>552441020</t>
  </si>
  <si>
    <t>lapač střešních splavenin - geiger DN 150 mm</t>
  </si>
  <si>
    <t>-1039500951</t>
  </si>
  <si>
    <t>879181111</t>
  </si>
  <si>
    <t>Montáž vodovodní přípojky na potrubí DN 40</t>
  </si>
  <si>
    <t>-2009099174</t>
  </si>
  <si>
    <t>891181111</t>
  </si>
  <si>
    <t>Montáž vodovodních šoupátek otevřený výkop DN 40</t>
  </si>
  <si>
    <t>-1484088014</t>
  </si>
  <si>
    <t>4222137001</t>
  </si>
  <si>
    <t>šoupátko DN40</t>
  </si>
  <si>
    <t>-1276995789</t>
  </si>
  <si>
    <t>891319111</t>
  </si>
  <si>
    <t>Montáž navrtávacích pasů na potrubí z jakýchkoli trub DN 150</t>
  </si>
  <si>
    <t>-881117356</t>
  </si>
  <si>
    <t>4227141501</t>
  </si>
  <si>
    <t>pas navrtávací z tvárné litiny  DN 150,  odbočky 1",5/4",6/4",2"</t>
  </si>
  <si>
    <t>-26082002</t>
  </si>
  <si>
    <t>892233122</t>
  </si>
  <si>
    <t>Proplach a dezinfekce vodovodního potrubí DN od 40 do 70</t>
  </si>
  <si>
    <t>-1463642216</t>
  </si>
  <si>
    <t>892351111</t>
  </si>
  <si>
    <t>Tlaková zkouška vodou potrubí DN 150 nebo 200</t>
  </si>
  <si>
    <t>-1251686385</t>
  </si>
  <si>
    <t>892372111</t>
  </si>
  <si>
    <t>Zabezpečení konců potrubí DN do 300 při tlakových zkouškách vodou</t>
  </si>
  <si>
    <t>401757077</t>
  </si>
  <si>
    <t>2                                           "kanalizace dešťová a splašková"</t>
  </si>
  <si>
    <t>892381111</t>
  </si>
  <si>
    <t>Tlaková zkouška vodou potrubí DN 250, DN 300 nebo 350</t>
  </si>
  <si>
    <t>-1802272597</t>
  </si>
  <si>
    <t>894411311</t>
  </si>
  <si>
    <t>Osazení železobetonových dílců pro šachty skruží rovných</t>
  </si>
  <si>
    <t>-814414574</t>
  </si>
  <si>
    <t>1+1</t>
  </si>
  <si>
    <t>592243050</t>
  </si>
  <si>
    <t>skruž betonová šachetní TBS-Q.1 100/25 D100x25x12 cm</t>
  </si>
  <si>
    <t>231294148</t>
  </si>
  <si>
    <t>592243060</t>
  </si>
  <si>
    <t>skruž betonová šachetní TBS-Q.1 100/50 D100x50x12 cm</t>
  </si>
  <si>
    <t>2033331487</t>
  </si>
  <si>
    <t>592243480</t>
  </si>
  <si>
    <t>těsnění elastomerové pro spojení šachetních dílů EMT DN 1000</t>
  </si>
  <si>
    <t>-367618856</t>
  </si>
  <si>
    <t>894412411</t>
  </si>
  <si>
    <t>Osazení železobetonových dílců pro šachty skruží přechodových</t>
  </si>
  <si>
    <t>830761989</t>
  </si>
  <si>
    <t>592243120</t>
  </si>
  <si>
    <t>konus šachetní betonový TBR-Q.1 100-63/58/12 KPS 100x62,5x58 cm</t>
  </si>
  <si>
    <t>318303342</t>
  </si>
  <si>
    <t>592243150</t>
  </si>
  <si>
    <t>deska betonová zákrytová TZK-Q.1 100-63/17 100/62,5 x 16,5 cm</t>
  </si>
  <si>
    <t>1577203311</t>
  </si>
  <si>
    <t>894414111</t>
  </si>
  <si>
    <t>Osazení železobetonových dílců pro šachty skruží základových</t>
  </si>
  <si>
    <t>844113729</t>
  </si>
  <si>
    <t>592243370</t>
  </si>
  <si>
    <t>dno betonové šachty kanalizační přímé TBZ-Q.1 100/60 V max. 40 100/60x40 cm</t>
  </si>
  <si>
    <t>-107273914</t>
  </si>
  <si>
    <t>8948122061</t>
  </si>
  <si>
    <t>Revizní a čistící šachta z PP šachtové dno DN 425/250 průtočné 30°,60°,90°</t>
  </si>
  <si>
    <t>-2087345839</t>
  </si>
  <si>
    <t>894812231</t>
  </si>
  <si>
    <t>Revizní a čistící šachta z PP DN 425 šachtová roura korugovaná bez hrdla světlé hloubky 1500 mm</t>
  </si>
  <si>
    <t>1671194267</t>
  </si>
  <si>
    <t>894812262</t>
  </si>
  <si>
    <t>Revizní a čistící šachta z PP DN 425 poklop litinový plný do teleskopické trubky pro zatížení  40 t</t>
  </si>
  <si>
    <t>-935664204</t>
  </si>
  <si>
    <t>895941311</t>
  </si>
  <si>
    <t>Zřízení vpusti kanalizační uliční z betonových dílců typ UVB-50</t>
  </si>
  <si>
    <t>-808794575</t>
  </si>
  <si>
    <t>592238789</t>
  </si>
  <si>
    <t xml:space="preserve">Uliční vpusť betonová </t>
  </si>
  <si>
    <t>-1078234800</t>
  </si>
  <si>
    <t>899103111</t>
  </si>
  <si>
    <t>Osazení poklopů litinových nebo ocelových včetně rámů hmotnosti nad 100 do 150 kg</t>
  </si>
  <si>
    <t>-1205808905</t>
  </si>
  <si>
    <t>552414020</t>
  </si>
  <si>
    <t>poklop šachtový s rámem DN600 třída D 400, Bituplan bez odvětrání</t>
  </si>
  <si>
    <t>339124505</t>
  </si>
  <si>
    <t>899203111</t>
  </si>
  <si>
    <t>Osazení mříží litinových včetně rámů a košů na bahno hmotnosti nad 100 do 150 kg</t>
  </si>
  <si>
    <t>1614394103</t>
  </si>
  <si>
    <t>592238780</t>
  </si>
  <si>
    <t>mříž M1 D400 DIN 19583-13, 500/500 mm</t>
  </si>
  <si>
    <t>765027501</t>
  </si>
  <si>
    <t>592238760</t>
  </si>
  <si>
    <t>rám zabetonovaný DIN 19583-9 500/500 mm</t>
  </si>
  <si>
    <t>-1952194107</t>
  </si>
  <si>
    <t>592238740</t>
  </si>
  <si>
    <t>koš pozink. C3 DIN 4052, vysoký, pro rám 500/300</t>
  </si>
  <si>
    <t>958586195</t>
  </si>
  <si>
    <t>899401112</t>
  </si>
  <si>
    <t>Osazení poklopů litinových šoupátkových</t>
  </si>
  <si>
    <t>1707391755</t>
  </si>
  <si>
    <t>422913520</t>
  </si>
  <si>
    <t>poklop litinový typ 504-šoupátkový</t>
  </si>
  <si>
    <t>34875444</t>
  </si>
  <si>
    <t>4229105301</t>
  </si>
  <si>
    <t>souprava zemní teleskopická pro navrtávací pas se šoupátkem Rd 1,0 - 1,6 m</t>
  </si>
  <si>
    <t>1904699648</t>
  </si>
  <si>
    <t>899721111</t>
  </si>
  <si>
    <t>Signalizační vodič DN do 150 mm na potrubí PVC</t>
  </si>
  <si>
    <t>-1648745891</t>
  </si>
  <si>
    <t>899721112</t>
  </si>
  <si>
    <t>Signalizační vodič DN nad 150 mm na potrubí PVC</t>
  </si>
  <si>
    <t>506011454</t>
  </si>
  <si>
    <t>899722113</t>
  </si>
  <si>
    <t>Krytí potrubí z plastů výstražnou fólií z PVC 34cm</t>
  </si>
  <si>
    <t>-568957735</t>
  </si>
  <si>
    <t>969011121</t>
  </si>
  <si>
    <t>Vybourání vodovodního nebo plynového vedení DN do 52</t>
  </si>
  <si>
    <t>-206279417</t>
  </si>
  <si>
    <t>20,5                                    "rušený vodovod"</t>
  </si>
  <si>
    <t>969021121</t>
  </si>
  <si>
    <t>Vybourání kanalizačního potrubí DN do 200</t>
  </si>
  <si>
    <t>-724083468</t>
  </si>
  <si>
    <t>42,0                                    "rušená kanalizace"</t>
  </si>
  <si>
    <t>997221561</t>
  </si>
  <si>
    <t>Vodorovná doprava suti z kusových materiálů do 1 km</t>
  </si>
  <si>
    <t>1167742916</t>
  </si>
  <si>
    <t>997221569</t>
  </si>
  <si>
    <t>Příplatek ZKD 1 km u vodorovné dopravy suti z kusových materiálů</t>
  </si>
  <si>
    <t>650517943</t>
  </si>
  <si>
    <t>2,913*30 'Přepočtené koeficientem množství</t>
  </si>
  <si>
    <t>997221815</t>
  </si>
  <si>
    <t>Poplatek za uložení betonového odpadu na skládce (skládkovné)</t>
  </si>
  <si>
    <t>-656380229</t>
  </si>
  <si>
    <t>998225111</t>
  </si>
  <si>
    <t>Přesun hmot pro pozemní komunikace s krytem z kamene, monolitickým betonovým nebo živičným</t>
  </si>
  <si>
    <t>-2135402929</t>
  </si>
  <si>
    <t>998276101</t>
  </si>
  <si>
    <t>Přesun hmot pro trubní vedení z trub z plastických hmot otevřený výkop</t>
  </si>
  <si>
    <t>362698426</t>
  </si>
  <si>
    <t>HZS1431</t>
  </si>
  <si>
    <t>Hodinová zúčtovací sazba dělník inženýrských sítí</t>
  </si>
  <si>
    <t>1487794040</t>
  </si>
  <si>
    <t>5 -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</si>
  <si>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</si>
  <si>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</si>
  <si>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</si>
  <si>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</si>
  <si>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</si>
  <si>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</si>
  <si>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</si>
  <si>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</si>
  <si>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</si>
  <si>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</si>
  <si>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</si>
  <si>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</si>
  <si>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</si>
  <si>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</si>
  <si>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</si>
  <si>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</si>
  <si>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</si>
  <si>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-1647127284</t>
  </si>
  <si>
    <t>013244001</t>
  </si>
  <si>
    <t>Dílenská dokumentace určených konstrukcí</t>
  </si>
  <si>
    <t>-1064786591</t>
  </si>
  <si>
    <t>VRN2</t>
  </si>
  <si>
    <t>Příprava staveniště</t>
  </si>
  <si>
    <t>020001000</t>
  </si>
  <si>
    <t>-726413999</t>
  </si>
  <si>
    <t>VRN3</t>
  </si>
  <si>
    <t>Zařízení staveniště</t>
  </si>
  <si>
    <t>030001000</t>
  </si>
  <si>
    <t>-1819523495</t>
  </si>
  <si>
    <t>VRN4</t>
  </si>
  <si>
    <t>Inženýrská činnost</t>
  </si>
  <si>
    <t>040001000</t>
  </si>
  <si>
    <t>753784963</t>
  </si>
  <si>
    <t>VRN5</t>
  </si>
  <si>
    <t>Finanční náklady</t>
  </si>
  <si>
    <t>050001000</t>
  </si>
  <si>
    <t>383946540</t>
  </si>
  <si>
    <t>VRN6</t>
  </si>
  <si>
    <t>Územní vlivy</t>
  </si>
  <si>
    <t>060001000</t>
  </si>
  <si>
    <t>-1109056481</t>
  </si>
  <si>
    <t>VRN7</t>
  </si>
  <si>
    <t>Provozní vlivy</t>
  </si>
  <si>
    <t>070001000</t>
  </si>
  <si>
    <t>-1912341204</t>
  </si>
  <si>
    <t>VRN8</t>
  </si>
  <si>
    <t>Přesun stavebních kapacit</t>
  </si>
  <si>
    <t>080001000</t>
  </si>
  <si>
    <t>Další náklady na pracovníky</t>
  </si>
  <si>
    <t>871938588</t>
  </si>
  <si>
    <t>VRN9</t>
  </si>
  <si>
    <t>Ostatní náklady</t>
  </si>
  <si>
    <t>090001000</t>
  </si>
  <si>
    <t>1998198016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</si>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</sst>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4" fillId="0" borderId="0" applyNumberFormat="0" applyFill="0" applyBorder="0" applyAlignment="0" applyProtection="0"/>
    <xf numFmtId="0" fontId="39" fillId="0" borderId="0" applyAlignment="0">
      <alignment vertical="top" wrapText="1"/>
      <protection locked="0"/>
    </xf>
  </cellStyleXfs>
  <cellXfs count="3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7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8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17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166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26" fillId="0" borderId="0" xfId="0" applyFont="1" applyAlignment="1">
      <alignment horizontal="left"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8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5" xfId="0" applyNumberFormat="1" applyFont="1" applyBorder="1" applyAlignment="1"/>
    <xf numFmtId="166" fontId="29" fillId="0" borderId="16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10" fillId="0" borderId="4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3" fillId="0" borderId="27" xfId="0" applyFont="1" applyBorder="1" applyAlignment="1" applyProtection="1">
      <alignment horizontal="center" vertical="center"/>
      <protection locked="0"/>
    </xf>
    <xf numFmtId="49" fontId="33" fillId="0" borderId="27" xfId="0" applyNumberFormat="1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center" vertical="center" wrapText="1"/>
      <protection locked="0"/>
    </xf>
    <xf numFmtId="167" fontId="33" fillId="0" borderId="27" xfId="0" applyNumberFormat="1" applyFont="1" applyBorder="1" applyAlignment="1" applyProtection="1">
      <alignment vertical="center"/>
      <protection locked="0"/>
    </xf>
    <xf numFmtId="4" fontId="33" fillId="4" borderId="27" xfId="0" applyNumberFormat="1" applyFont="1" applyFill="1" applyBorder="1" applyAlignment="1" applyProtection="1">
      <alignment vertical="center"/>
      <protection locked="0"/>
    </xf>
    <xf numFmtId="4" fontId="33" fillId="0" borderId="27" xfId="0" applyNumberFormat="1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3" fillId="4" borderId="27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33" fillId="0" borderId="23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8" fillId="0" borderId="22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34" fillId="2" borderId="0" xfId="1" applyFill="1"/>
    <xf numFmtId="0" fontId="35" fillId="0" borderId="0" xfId="1" applyFont="1" applyAlignment="1">
      <alignment horizontal="center" vertical="center"/>
    </xf>
    <xf numFmtId="0" fontId="36" fillId="2" borderId="0" xfId="0" applyFont="1" applyFill="1" applyAlignment="1">
      <alignment horizontal="left" vertical="center"/>
    </xf>
    <xf numFmtId="0" fontId="37" fillId="2" borderId="0" xfId="0" applyFont="1" applyFill="1" applyAlignment="1">
      <alignment vertical="center"/>
    </xf>
    <xf numFmtId="0" fontId="38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37" fillId="2" borderId="0" xfId="0" applyFont="1" applyFill="1" applyAlignment="1" applyProtection="1">
      <alignment vertical="center"/>
    </xf>
    <xf numFmtId="0" fontId="36" fillId="2" borderId="0" xfId="0" applyFont="1" applyFill="1" applyAlignment="1" applyProtection="1">
      <alignment horizontal="left" vertical="center"/>
    </xf>
    <xf numFmtId="0" fontId="38" fillId="2" borderId="0" xfId="1" applyFont="1" applyFill="1" applyAlignment="1" applyProtection="1">
      <alignment vertical="center"/>
    </xf>
    <xf numFmtId="0" fontId="38" fillId="2" borderId="0" xfId="1" applyFont="1" applyFill="1" applyAlignment="1">
      <alignment vertical="center"/>
    </xf>
    <xf numFmtId="0" fontId="37" fillId="2" borderId="0" xfId="0" applyFont="1" applyFill="1" applyAlignment="1" applyProtection="1">
      <alignment vertical="center"/>
      <protection locked="0"/>
    </xf>
    <xf numFmtId="0" fontId="39" fillId="0" borderId="0" xfId="2" applyAlignment="1">
      <alignment vertical="top"/>
      <protection locked="0"/>
    </xf>
    <xf numFmtId="0" fontId="40" fillId="0" borderId="28" xfId="2" applyFont="1" applyBorder="1" applyAlignment="1">
      <alignment vertical="center" wrapText="1"/>
      <protection locked="0"/>
    </xf>
    <xf numFmtId="0" fontId="40" fillId="0" borderId="29" xfId="2" applyFont="1" applyBorder="1" applyAlignment="1">
      <alignment vertical="center" wrapText="1"/>
      <protection locked="0"/>
    </xf>
    <xf numFmtId="0" fontId="40" fillId="0" borderId="30" xfId="2" applyFont="1" applyBorder="1" applyAlignment="1">
      <alignment vertical="center" wrapText="1"/>
      <protection locked="0"/>
    </xf>
    <xf numFmtId="0" fontId="40" fillId="0" borderId="31" xfId="2" applyFont="1" applyBorder="1" applyAlignment="1">
      <alignment horizontal="center" vertical="center" wrapText="1"/>
      <protection locked="0"/>
    </xf>
    <xf numFmtId="0" fontId="41" fillId="0" borderId="0" xfId="2" applyFont="1" applyBorder="1" applyAlignment="1">
      <alignment horizontal="center" vertical="center" wrapText="1"/>
      <protection locked="0"/>
    </xf>
    <xf numFmtId="0" fontId="40" fillId="0" borderId="32" xfId="2" applyFont="1" applyBorder="1" applyAlignment="1">
      <alignment horizontal="center" vertical="center" wrapText="1"/>
      <protection locked="0"/>
    </xf>
    <xf numFmtId="0" fontId="39" fillId="0" borderId="0" xfId="2" applyAlignment="1">
      <alignment horizontal="center" vertical="center"/>
      <protection locked="0"/>
    </xf>
    <xf numFmtId="0" fontId="40" fillId="0" borderId="31" xfId="2" applyFont="1" applyBorder="1" applyAlignment="1">
      <alignment vertical="center" wrapText="1"/>
      <protection locked="0"/>
    </xf>
    <xf numFmtId="0" fontId="42" fillId="0" borderId="33" xfId="2" applyFont="1" applyBorder="1" applyAlignment="1">
      <alignment horizontal="left" wrapText="1"/>
      <protection locked="0"/>
    </xf>
    <xf numFmtId="0" fontId="40" fillId="0" borderId="32" xfId="2" applyFont="1" applyBorder="1" applyAlignment="1">
      <alignment vertical="center" wrapText="1"/>
      <protection locked="0"/>
    </xf>
    <xf numFmtId="0" fontId="42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vertical="center"/>
      <protection locked="0"/>
    </xf>
    <xf numFmtId="0" fontId="43" fillId="0" borderId="0" xfId="2" applyFont="1" applyBorder="1" applyAlignment="1">
      <alignment horizontal="left" vertical="center"/>
      <protection locked="0"/>
    </xf>
    <xf numFmtId="49" fontId="43" fillId="0" borderId="0" xfId="2" applyNumberFormat="1" applyFont="1" applyBorder="1" applyAlignment="1">
      <alignment horizontal="left" vertical="center" wrapText="1"/>
      <protection locked="0"/>
    </xf>
    <xf numFmtId="49" fontId="43" fillId="0" borderId="0" xfId="2" applyNumberFormat="1" applyFont="1" applyBorder="1" applyAlignment="1">
      <alignment vertical="center" wrapText="1"/>
      <protection locked="0"/>
    </xf>
    <xf numFmtId="0" fontId="40" fillId="0" borderId="34" xfId="2" applyFont="1" applyBorder="1" applyAlignment="1">
      <alignment vertical="center" wrapText="1"/>
      <protection locked="0"/>
    </xf>
    <xf numFmtId="0" fontId="46" fillId="0" borderId="33" xfId="2" applyFont="1" applyBorder="1" applyAlignment="1">
      <alignment vertical="center" wrapText="1"/>
      <protection locked="0"/>
    </xf>
    <xf numFmtId="0" fontId="40" fillId="0" borderId="35" xfId="2" applyFont="1" applyBorder="1" applyAlignment="1">
      <alignment vertical="center" wrapText="1"/>
      <protection locked="0"/>
    </xf>
    <xf numFmtId="0" fontId="40" fillId="0" borderId="0" xfId="2" applyFont="1" applyBorder="1" applyAlignment="1">
      <alignment vertical="top"/>
      <protection locked="0"/>
    </xf>
    <xf numFmtId="0" fontId="40" fillId="0" borderId="0" xfId="2" applyFont="1" applyAlignment="1">
      <alignment vertical="top"/>
      <protection locked="0"/>
    </xf>
    <xf numFmtId="0" fontId="40" fillId="0" borderId="28" xfId="2" applyFont="1" applyBorder="1" applyAlignment="1">
      <alignment horizontal="left" vertical="center"/>
      <protection locked="0"/>
    </xf>
    <xf numFmtId="0" fontId="40" fillId="0" borderId="29" xfId="2" applyFont="1" applyBorder="1" applyAlignment="1">
      <alignment horizontal="left" vertical="center"/>
      <protection locked="0"/>
    </xf>
    <xf numFmtId="0" fontId="40" fillId="0" borderId="30" xfId="2" applyFont="1" applyBorder="1" applyAlignment="1">
      <alignment horizontal="left" vertical="center"/>
      <protection locked="0"/>
    </xf>
    <xf numFmtId="0" fontId="40" fillId="0" borderId="31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center" vertical="center"/>
      <protection locked="0"/>
    </xf>
    <xf numFmtId="0" fontId="40" fillId="0" borderId="32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left" vertical="center"/>
      <protection locked="0"/>
    </xf>
    <xf numFmtId="0" fontId="47" fillId="0" borderId="0" xfId="2" applyFont="1" applyAlignment="1">
      <alignment horizontal="left" vertical="center"/>
      <protection locked="0"/>
    </xf>
    <xf numFmtId="0" fontId="42" fillId="0" borderId="33" xfId="2" applyFont="1" applyBorder="1" applyAlignment="1">
      <alignment horizontal="left" vertical="center"/>
      <protection locked="0"/>
    </xf>
    <xf numFmtId="0" fontId="42" fillId="0" borderId="33" xfId="2" applyFont="1" applyBorder="1" applyAlignment="1">
      <alignment horizontal="center" vertical="center"/>
      <protection locked="0"/>
    </xf>
    <xf numFmtId="0" fontId="47" fillId="0" borderId="33" xfId="2" applyFont="1" applyBorder="1" applyAlignment="1">
      <alignment horizontal="left" vertical="center"/>
      <protection locked="0"/>
    </xf>
    <xf numFmtId="0" fontId="45" fillId="0" borderId="0" xfId="2" applyFont="1" applyBorder="1" applyAlignment="1">
      <alignment horizontal="left" vertical="center"/>
      <protection locked="0"/>
    </xf>
    <xf numFmtId="0" fontId="43" fillId="0" borderId="0" xfId="2" applyFont="1" applyAlignment="1">
      <alignment horizontal="left" vertical="center"/>
      <protection locked="0"/>
    </xf>
    <xf numFmtId="0" fontId="43" fillId="0" borderId="0" xfId="2" applyFont="1" applyBorder="1" applyAlignment="1">
      <alignment horizontal="center" vertical="center"/>
      <protection locked="0"/>
    </xf>
    <xf numFmtId="0" fontId="43" fillId="0" borderId="31" xfId="2" applyFont="1" applyBorder="1" applyAlignment="1">
      <alignment horizontal="left" vertical="center"/>
      <protection locked="0"/>
    </xf>
    <xf numFmtId="0" fontId="43" fillId="0" borderId="0" xfId="2" applyFont="1" applyFill="1" applyBorder="1" applyAlignment="1">
      <alignment horizontal="left" vertical="center"/>
      <protection locked="0"/>
    </xf>
    <xf numFmtId="0" fontId="43" fillId="0" borderId="0" xfId="2" applyFont="1" applyFill="1" applyBorder="1" applyAlignment="1">
      <alignment horizontal="center" vertical="center"/>
      <protection locked="0"/>
    </xf>
    <xf numFmtId="0" fontId="40" fillId="0" borderId="34" xfId="2" applyFont="1" applyBorder="1" applyAlignment="1">
      <alignment horizontal="left" vertical="center"/>
      <protection locked="0"/>
    </xf>
    <xf numFmtId="0" fontId="46" fillId="0" borderId="33" xfId="2" applyFont="1" applyBorder="1" applyAlignment="1">
      <alignment horizontal="left" vertical="center"/>
      <protection locked="0"/>
    </xf>
    <xf numFmtId="0" fontId="40" fillId="0" borderId="35" xfId="2" applyFont="1" applyBorder="1" applyAlignment="1">
      <alignment horizontal="left" vertical="center"/>
      <protection locked="0"/>
    </xf>
    <xf numFmtId="0" fontId="40" fillId="0" borderId="0" xfId="2" applyFont="1" applyBorder="1" applyAlignment="1">
      <alignment horizontal="left" vertical="center"/>
      <protection locked="0"/>
    </xf>
    <xf numFmtId="0" fontId="46" fillId="0" borderId="0" xfId="2" applyFont="1" applyBorder="1" applyAlignment="1">
      <alignment horizontal="left" vertical="center"/>
      <protection locked="0"/>
    </xf>
    <xf numFmtId="0" fontId="47" fillId="0" borderId="0" xfId="2" applyFont="1" applyBorder="1" applyAlignment="1">
      <alignment horizontal="left" vertical="center"/>
      <protection locked="0"/>
    </xf>
    <xf numFmtId="0" fontId="43" fillId="0" borderId="33" xfId="2" applyFont="1" applyBorder="1" applyAlignment="1">
      <alignment horizontal="left" vertical="center"/>
      <protection locked="0"/>
    </xf>
    <xf numFmtId="0" fontId="40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center" vertical="center" wrapText="1"/>
      <protection locked="0"/>
    </xf>
    <xf numFmtId="0" fontId="40" fillId="0" borderId="28" xfId="2" applyFont="1" applyBorder="1" applyAlignment="1">
      <alignment horizontal="left" vertical="center" wrapText="1"/>
      <protection locked="0"/>
    </xf>
    <xf numFmtId="0" fontId="40" fillId="0" borderId="29" xfId="2" applyFont="1" applyBorder="1" applyAlignment="1">
      <alignment horizontal="left" vertical="center" wrapText="1"/>
      <protection locked="0"/>
    </xf>
    <xf numFmtId="0" fontId="40" fillId="0" borderId="30" xfId="2" applyFont="1" applyBorder="1" applyAlignment="1">
      <alignment horizontal="left" vertical="center" wrapText="1"/>
      <protection locked="0"/>
    </xf>
    <xf numFmtId="0" fontId="40" fillId="0" borderId="31" xfId="2" applyFont="1" applyBorder="1" applyAlignment="1">
      <alignment horizontal="left" vertical="center" wrapText="1"/>
      <protection locked="0"/>
    </xf>
    <xf numFmtId="0" fontId="40" fillId="0" borderId="32" xfId="2" applyFont="1" applyBorder="1" applyAlignment="1">
      <alignment horizontal="left" vertical="center" wrapText="1"/>
      <protection locked="0"/>
    </xf>
    <xf numFmtId="0" fontId="47" fillId="0" borderId="31" xfId="2" applyFont="1" applyBorder="1" applyAlignment="1">
      <alignment horizontal="left" vertical="center" wrapText="1"/>
      <protection locked="0"/>
    </xf>
    <xf numFmtId="0" fontId="47" fillId="0" borderId="32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/>
      <protection locked="0"/>
    </xf>
    <xf numFmtId="0" fontId="43" fillId="0" borderId="34" xfId="2" applyFont="1" applyBorder="1" applyAlignment="1">
      <alignment horizontal="left" vertical="center" wrapText="1"/>
      <protection locked="0"/>
    </xf>
    <xf numFmtId="0" fontId="43" fillId="0" borderId="33" xfId="2" applyFont="1" applyBorder="1" applyAlignment="1">
      <alignment horizontal="left" vertical="center" wrapText="1"/>
      <protection locked="0"/>
    </xf>
    <xf numFmtId="0" fontId="43" fillId="0" borderId="35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left" vertical="top"/>
      <protection locked="0"/>
    </xf>
    <xf numFmtId="0" fontId="43" fillId="0" borderId="0" xfId="2" applyFont="1" applyBorder="1" applyAlignment="1">
      <alignment horizontal="center" vertical="top"/>
      <protection locked="0"/>
    </xf>
    <xf numFmtId="0" fontId="43" fillId="0" borderId="34" xfId="2" applyFont="1" applyBorder="1" applyAlignment="1">
      <alignment horizontal="left" vertical="center"/>
      <protection locked="0"/>
    </xf>
    <xf numFmtId="0" fontId="43" fillId="0" borderId="35" xfId="2" applyFont="1" applyBorder="1" applyAlignment="1">
      <alignment horizontal="left" vertical="center"/>
      <protection locked="0"/>
    </xf>
    <xf numFmtId="0" fontId="47" fillId="0" borderId="0" xfId="2" applyFont="1" applyAlignment="1">
      <alignment vertical="center"/>
      <protection locked="0"/>
    </xf>
    <xf numFmtId="0" fontId="42" fillId="0" borderId="0" xfId="2" applyFont="1" applyBorder="1" applyAlignment="1">
      <alignment vertical="center"/>
      <protection locked="0"/>
    </xf>
    <xf numFmtId="0" fontId="47" fillId="0" borderId="33" xfId="2" applyFont="1" applyBorder="1" applyAlignment="1">
      <alignment vertical="center"/>
      <protection locked="0"/>
    </xf>
    <xf numFmtId="0" fontId="42" fillId="0" borderId="33" xfId="2" applyFont="1" applyBorder="1" applyAlignment="1">
      <alignment vertical="center"/>
      <protection locked="0"/>
    </xf>
    <xf numFmtId="0" fontId="39" fillId="0" borderId="0" xfId="2" applyBorder="1" applyAlignment="1">
      <alignment vertical="top"/>
      <protection locked="0"/>
    </xf>
    <xf numFmtId="49" fontId="43" fillId="0" borderId="0" xfId="2" applyNumberFormat="1" applyFont="1" applyBorder="1" applyAlignment="1">
      <alignment horizontal="left" vertical="center"/>
      <protection locked="0"/>
    </xf>
    <xf numFmtId="0" fontId="39" fillId="0" borderId="33" xfId="2" applyBorder="1" applyAlignment="1">
      <alignment vertical="top"/>
      <protection locked="0"/>
    </xf>
    <xf numFmtId="0" fontId="42" fillId="0" borderId="33" xfId="2" applyFont="1" applyBorder="1" applyAlignment="1">
      <alignment horizontal="left"/>
      <protection locked="0"/>
    </xf>
    <xf numFmtId="0" fontId="47" fillId="0" borderId="33" xfId="2" applyFont="1" applyBorder="1" applyAlignment="1">
      <protection locked="0"/>
    </xf>
    <xf numFmtId="0" fontId="42" fillId="0" borderId="33" xfId="2" applyFont="1" applyBorder="1" applyAlignment="1">
      <alignment horizontal="left"/>
      <protection locked="0"/>
    </xf>
    <xf numFmtId="0" fontId="43" fillId="0" borderId="0" xfId="2" applyFont="1" applyBorder="1" applyAlignment="1">
      <alignment horizontal="left" vertical="center"/>
      <protection locked="0"/>
    </xf>
    <xf numFmtId="0" fontId="40" fillId="0" borderId="31" xfId="2" applyFont="1" applyBorder="1" applyAlignment="1">
      <alignment vertical="top"/>
      <protection locked="0"/>
    </xf>
    <xf numFmtId="0" fontId="43" fillId="0" borderId="0" xfId="2" applyFont="1" applyBorder="1" applyAlignment="1">
      <alignment horizontal="left" vertical="top"/>
      <protection locked="0"/>
    </xf>
    <xf numFmtId="0" fontId="40" fillId="0" borderId="32" xfId="2" applyFont="1" applyBorder="1" applyAlignment="1">
      <alignment vertical="top"/>
      <protection locked="0"/>
    </xf>
    <xf numFmtId="0" fontId="40" fillId="0" borderId="0" xfId="2" applyFont="1" applyBorder="1" applyAlignment="1">
      <alignment horizontal="center" vertical="center"/>
      <protection locked="0"/>
    </xf>
    <xf numFmtId="0" fontId="40" fillId="0" borderId="0" xfId="2" applyFont="1" applyBorder="1" applyAlignment="1">
      <alignment horizontal="left" vertical="top"/>
      <protection locked="0"/>
    </xf>
    <xf numFmtId="0" fontId="40" fillId="0" borderId="34" xfId="2" applyFont="1" applyBorder="1" applyAlignment="1">
      <alignment vertical="top"/>
      <protection locked="0"/>
    </xf>
    <xf numFmtId="0" fontId="40" fillId="0" borderId="33" xfId="2" applyFont="1" applyBorder="1" applyAlignment="1">
      <alignment vertical="top"/>
      <protection locked="0"/>
    </xf>
    <xf numFmtId="0" fontId="40" fillId="0" borderId="35" xfId="2" applyFont="1" applyBorder="1" applyAlignment="1">
      <alignment vertical="top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33340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CD6F5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A5268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9C272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2F1CB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9EE00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279" t="s">
        <v>0</v>
      </c>
      <c r="B1" s="280"/>
      <c r="C1" s="280"/>
      <c r="D1" s="281" t="s">
        <v>1</v>
      </c>
      <c r="E1" s="280"/>
      <c r="F1" s="280"/>
      <c r="G1" s="280"/>
      <c r="H1" s="280"/>
      <c r="I1" s="280"/>
      <c r="J1" s="280"/>
      <c r="K1" s="282" t="s">
        <v>2385</v>
      </c>
      <c r="L1" s="282"/>
      <c r="M1" s="282"/>
      <c r="N1" s="282"/>
      <c r="O1" s="282"/>
      <c r="P1" s="282"/>
      <c r="Q1" s="282"/>
      <c r="R1" s="282"/>
      <c r="S1" s="282"/>
      <c r="T1" s="280"/>
      <c r="U1" s="280"/>
      <c r="V1" s="280"/>
      <c r="W1" s="282" t="s">
        <v>2386</v>
      </c>
      <c r="X1" s="282"/>
      <c r="Y1" s="282"/>
      <c r="Z1" s="282"/>
      <c r="AA1" s="282"/>
      <c r="AB1" s="282"/>
      <c r="AC1" s="282"/>
      <c r="AD1" s="282"/>
      <c r="AE1" s="282"/>
      <c r="AF1" s="282"/>
      <c r="AG1" s="282"/>
      <c r="AH1" s="282"/>
      <c r="AI1" s="274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4" t="s">
        <v>2</v>
      </c>
      <c r="BB1" s="14" t="s">
        <v>3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6" t="s">
        <v>4</v>
      </c>
      <c r="BU1" s="16" t="s">
        <v>4</v>
      </c>
      <c r="BV1" s="16" t="s">
        <v>5</v>
      </c>
    </row>
    <row r="2" spans="1:74" ht="36.950000000000003" customHeight="1" x14ac:dyDescent="0.3">
      <c r="AR2" s="269" t="s">
        <v>6</v>
      </c>
      <c r="AS2" s="234"/>
      <c r="AT2" s="234"/>
      <c r="AU2" s="234"/>
      <c r="AV2" s="234"/>
      <c r="AW2" s="234"/>
      <c r="AX2" s="234"/>
      <c r="AY2" s="234"/>
      <c r="AZ2" s="234"/>
      <c r="BA2" s="234"/>
      <c r="BB2" s="234"/>
      <c r="BC2" s="234"/>
      <c r="BD2" s="234"/>
      <c r="BE2" s="234"/>
      <c r="BS2" s="17" t="s">
        <v>7</v>
      </c>
      <c r="BT2" s="17" t="s">
        <v>8</v>
      </c>
    </row>
    <row r="3" spans="1:74" ht="6.95" customHeight="1" x14ac:dyDescent="0.3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10</v>
      </c>
    </row>
    <row r="4" spans="1:74" ht="36.950000000000003" customHeight="1" x14ac:dyDescent="0.3">
      <c r="B4" s="21"/>
      <c r="C4" s="22"/>
      <c r="D4" s="23" t="s">
        <v>11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4"/>
      <c r="AS4" s="25" t="s">
        <v>12</v>
      </c>
      <c r="BE4" s="26" t="s">
        <v>13</v>
      </c>
      <c r="BS4" s="17" t="s">
        <v>14</v>
      </c>
    </row>
    <row r="5" spans="1:74" ht="14.45" customHeight="1" x14ac:dyDescent="0.3">
      <c r="B5" s="21"/>
      <c r="C5" s="22"/>
      <c r="D5" s="27" t="s">
        <v>15</v>
      </c>
      <c r="E5" s="22"/>
      <c r="F5" s="22"/>
      <c r="G5" s="22"/>
      <c r="H5" s="22"/>
      <c r="I5" s="22"/>
      <c r="J5" s="22"/>
      <c r="K5" s="237" t="s">
        <v>16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2"/>
      <c r="AQ5" s="24"/>
      <c r="BE5" s="233" t="s">
        <v>17</v>
      </c>
      <c r="BS5" s="17" t="s">
        <v>7</v>
      </c>
    </row>
    <row r="6" spans="1:74" ht="36.950000000000003" customHeight="1" x14ac:dyDescent="0.3">
      <c r="B6" s="21"/>
      <c r="C6" s="22"/>
      <c r="D6" s="29" t="s">
        <v>18</v>
      </c>
      <c r="E6" s="22"/>
      <c r="F6" s="22"/>
      <c r="G6" s="22"/>
      <c r="H6" s="22"/>
      <c r="I6" s="22"/>
      <c r="J6" s="22"/>
      <c r="K6" s="239" t="s">
        <v>19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P6" s="22"/>
      <c r="AQ6" s="24"/>
      <c r="BE6" s="234"/>
      <c r="BS6" s="17" t="s">
        <v>7</v>
      </c>
    </row>
    <row r="7" spans="1:74" ht="14.45" customHeight="1" x14ac:dyDescent="0.3">
      <c r="B7" s="21"/>
      <c r="C7" s="22"/>
      <c r="D7" s="30" t="s">
        <v>20</v>
      </c>
      <c r="E7" s="22"/>
      <c r="F7" s="22"/>
      <c r="G7" s="22"/>
      <c r="H7" s="22"/>
      <c r="I7" s="22"/>
      <c r="J7" s="22"/>
      <c r="K7" s="28" t="s">
        <v>3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0" t="s">
        <v>21</v>
      </c>
      <c r="AL7" s="22"/>
      <c r="AM7" s="22"/>
      <c r="AN7" s="28" t="s">
        <v>3</v>
      </c>
      <c r="AO7" s="22"/>
      <c r="AP7" s="22"/>
      <c r="AQ7" s="24"/>
      <c r="BE7" s="234"/>
      <c r="BS7" s="17" t="s">
        <v>9</v>
      </c>
    </row>
    <row r="8" spans="1:74" ht="14.45" customHeight="1" x14ac:dyDescent="0.3">
      <c r="B8" s="21"/>
      <c r="C8" s="22"/>
      <c r="D8" s="30" t="s">
        <v>22</v>
      </c>
      <c r="E8" s="22"/>
      <c r="F8" s="22"/>
      <c r="G8" s="22"/>
      <c r="H8" s="22"/>
      <c r="I8" s="22"/>
      <c r="J8" s="22"/>
      <c r="K8" s="28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0" t="s">
        <v>24</v>
      </c>
      <c r="AL8" s="22"/>
      <c r="AM8" s="22"/>
      <c r="AN8" s="31" t="s">
        <v>25</v>
      </c>
      <c r="AO8" s="22"/>
      <c r="AP8" s="22"/>
      <c r="AQ8" s="24"/>
      <c r="BE8" s="234"/>
      <c r="BS8" s="17" t="s">
        <v>26</v>
      </c>
    </row>
    <row r="9" spans="1:74" ht="14.45" customHeight="1" x14ac:dyDescent="0.3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4"/>
      <c r="BE9" s="234"/>
      <c r="BS9" s="17" t="s">
        <v>27</v>
      </c>
    </row>
    <row r="10" spans="1:74" ht="14.45" customHeight="1" x14ac:dyDescent="0.3">
      <c r="B10" s="21"/>
      <c r="C10" s="22"/>
      <c r="D10" s="30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0" t="s">
        <v>29</v>
      </c>
      <c r="AL10" s="22"/>
      <c r="AM10" s="22"/>
      <c r="AN10" s="28" t="s">
        <v>3</v>
      </c>
      <c r="AO10" s="22"/>
      <c r="AP10" s="22"/>
      <c r="AQ10" s="24"/>
      <c r="BE10" s="234"/>
      <c r="BS10" s="17" t="s">
        <v>7</v>
      </c>
    </row>
    <row r="11" spans="1:74" ht="18.399999999999999" customHeight="1" x14ac:dyDescent="0.3">
      <c r="B11" s="21"/>
      <c r="C11" s="22"/>
      <c r="D11" s="22"/>
      <c r="E11" s="28" t="s">
        <v>30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0" t="s">
        <v>31</v>
      </c>
      <c r="AL11" s="22"/>
      <c r="AM11" s="22"/>
      <c r="AN11" s="28" t="s">
        <v>3</v>
      </c>
      <c r="AO11" s="22"/>
      <c r="AP11" s="22"/>
      <c r="AQ11" s="24"/>
      <c r="BE11" s="234"/>
      <c r="BS11" s="17" t="s">
        <v>7</v>
      </c>
    </row>
    <row r="12" spans="1:74" ht="6.95" customHeight="1" x14ac:dyDescent="0.3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4"/>
      <c r="BE12" s="234"/>
      <c r="BS12" s="17" t="s">
        <v>9</v>
      </c>
    </row>
    <row r="13" spans="1:74" ht="14.45" customHeight="1" x14ac:dyDescent="0.3">
      <c r="B13" s="21"/>
      <c r="C13" s="22"/>
      <c r="D13" s="30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0" t="s">
        <v>29</v>
      </c>
      <c r="AL13" s="22"/>
      <c r="AM13" s="22"/>
      <c r="AN13" s="32" t="s">
        <v>33</v>
      </c>
      <c r="AO13" s="22"/>
      <c r="AP13" s="22"/>
      <c r="AQ13" s="24"/>
      <c r="BE13" s="234"/>
      <c r="BS13" s="17" t="s">
        <v>9</v>
      </c>
    </row>
    <row r="14" spans="1:74" x14ac:dyDescent="0.3">
      <c r="B14" s="21"/>
      <c r="C14" s="22"/>
      <c r="D14" s="22"/>
      <c r="E14" s="240" t="s">
        <v>33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30" t="s">
        <v>31</v>
      </c>
      <c r="AL14" s="22"/>
      <c r="AM14" s="22"/>
      <c r="AN14" s="32" t="s">
        <v>33</v>
      </c>
      <c r="AO14" s="22"/>
      <c r="AP14" s="22"/>
      <c r="AQ14" s="24"/>
      <c r="BE14" s="234"/>
      <c r="BS14" s="17" t="s">
        <v>9</v>
      </c>
    </row>
    <row r="15" spans="1:74" ht="6.95" customHeight="1" x14ac:dyDescent="0.3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4"/>
      <c r="BE15" s="234"/>
      <c r="BS15" s="17" t="s">
        <v>4</v>
      </c>
    </row>
    <row r="16" spans="1:74" ht="14.45" customHeight="1" x14ac:dyDescent="0.3">
      <c r="B16" s="21"/>
      <c r="C16" s="22"/>
      <c r="D16" s="30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0" t="s">
        <v>29</v>
      </c>
      <c r="AL16" s="22"/>
      <c r="AM16" s="22"/>
      <c r="AN16" s="28" t="s">
        <v>3</v>
      </c>
      <c r="AO16" s="22"/>
      <c r="AP16" s="22"/>
      <c r="AQ16" s="24"/>
      <c r="BE16" s="234"/>
      <c r="BS16" s="17" t="s">
        <v>4</v>
      </c>
    </row>
    <row r="17" spans="2:71" ht="18.399999999999999" customHeight="1" x14ac:dyDescent="0.3">
      <c r="B17" s="21"/>
      <c r="C17" s="22"/>
      <c r="D17" s="22"/>
      <c r="E17" s="28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0" t="s">
        <v>31</v>
      </c>
      <c r="AL17" s="22"/>
      <c r="AM17" s="22"/>
      <c r="AN17" s="28" t="s">
        <v>3</v>
      </c>
      <c r="AO17" s="22"/>
      <c r="AP17" s="22"/>
      <c r="AQ17" s="24"/>
      <c r="BE17" s="234"/>
      <c r="BS17" s="17" t="s">
        <v>36</v>
      </c>
    </row>
    <row r="18" spans="2:71" ht="6.95" customHeight="1" x14ac:dyDescent="0.3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4"/>
      <c r="BE18" s="234"/>
      <c r="BS18" s="17" t="s">
        <v>9</v>
      </c>
    </row>
    <row r="19" spans="2:71" ht="14.45" customHeight="1" x14ac:dyDescent="0.3">
      <c r="B19" s="21"/>
      <c r="C19" s="22"/>
      <c r="D19" s="30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4"/>
      <c r="BE19" s="234"/>
      <c r="BS19" s="17" t="s">
        <v>9</v>
      </c>
    </row>
    <row r="20" spans="2:71" ht="22.5" customHeight="1" x14ac:dyDescent="0.3">
      <c r="B20" s="21"/>
      <c r="C20" s="22"/>
      <c r="D20" s="22"/>
      <c r="E20" s="241" t="s">
        <v>3</v>
      </c>
      <c r="F20" s="238"/>
      <c r="G20" s="238"/>
      <c r="H20" s="238"/>
      <c r="I20" s="238"/>
      <c r="J20" s="238"/>
      <c r="K20" s="238"/>
      <c r="L20" s="238"/>
      <c r="M20" s="238"/>
      <c r="N20" s="238"/>
      <c r="O20" s="238"/>
      <c r="P20" s="238"/>
      <c r="Q20" s="238"/>
      <c r="R20" s="238"/>
      <c r="S20" s="238"/>
      <c r="T20" s="238"/>
      <c r="U20" s="238"/>
      <c r="V20" s="238"/>
      <c r="W20" s="238"/>
      <c r="X20" s="238"/>
      <c r="Y20" s="238"/>
      <c r="Z20" s="238"/>
      <c r="AA20" s="238"/>
      <c r="AB20" s="238"/>
      <c r="AC20" s="238"/>
      <c r="AD20" s="238"/>
      <c r="AE20" s="238"/>
      <c r="AF20" s="238"/>
      <c r="AG20" s="238"/>
      <c r="AH20" s="238"/>
      <c r="AI20" s="238"/>
      <c r="AJ20" s="238"/>
      <c r="AK20" s="238"/>
      <c r="AL20" s="238"/>
      <c r="AM20" s="238"/>
      <c r="AN20" s="238"/>
      <c r="AO20" s="22"/>
      <c r="AP20" s="22"/>
      <c r="AQ20" s="24"/>
      <c r="BE20" s="234"/>
      <c r="BS20" s="17" t="s">
        <v>36</v>
      </c>
    </row>
    <row r="21" spans="2:71" ht="6.95" customHeight="1" x14ac:dyDescent="0.3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4"/>
      <c r="BE21" s="234"/>
    </row>
    <row r="22" spans="2:71" ht="6.95" customHeight="1" x14ac:dyDescent="0.3">
      <c r="B22" s="21"/>
      <c r="C22" s="2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2"/>
      <c r="AQ22" s="24"/>
      <c r="BE22" s="234"/>
    </row>
    <row r="23" spans="2:71" s="1" customFormat="1" ht="25.9" customHeight="1" x14ac:dyDescent="0.3">
      <c r="B23" s="34"/>
      <c r="C23" s="35"/>
      <c r="D23" s="36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242">
        <f>ROUND(AG51,0)</f>
        <v>0</v>
      </c>
      <c r="AL23" s="243"/>
      <c r="AM23" s="243"/>
      <c r="AN23" s="243"/>
      <c r="AO23" s="243"/>
      <c r="AP23" s="35"/>
      <c r="AQ23" s="38"/>
      <c r="BE23" s="235"/>
    </row>
    <row r="24" spans="2:71" s="1" customFormat="1" ht="6.95" customHeight="1" x14ac:dyDescent="0.3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  <c r="BE24" s="235"/>
    </row>
    <row r="25" spans="2:71" s="1" customFormat="1" ht="13.5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244" t="s">
        <v>39</v>
      </c>
      <c r="M25" s="245"/>
      <c r="N25" s="245"/>
      <c r="O25" s="245"/>
      <c r="P25" s="35"/>
      <c r="Q25" s="35"/>
      <c r="R25" s="35"/>
      <c r="S25" s="35"/>
      <c r="T25" s="35"/>
      <c r="U25" s="35"/>
      <c r="V25" s="35"/>
      <c r="W25" s="244" t="s">
        <v>40</v>
      </c>
      <c r="X25" s="245"/>
      <c r="Y25" s="245"/>
      <c r="Z25" s="245"/>
      <c r="AA25" s="245"/>
      <c r="AB25" s="245"/>
      <c r="AC25" s="245"/>
      <c r="AD25" s="245"/>
      <c r="AE25" s="245"/>
      <c r="AF25" s="35"/>
      <c r="AG25" s="35"/>
      <c r="AH25" s="35"/>
      <c r="AI25" s="35"/>
      <c r="AJ25" s="35"/>
      <c r="AK25" s="244" t="s">
        <v>41</v>
      </c>
      <c r="AL25" s="245"/>
      <c r="AM25" s="245"/>
      <c r="AN25" s="245"/>
      <c r="AO25" s="245"/>
      <c r="AP25" s="35"/>
      <c r="AQ25" s="38"/>
      <c r="BE25" s="235"/>
    </row>
    <row r="26" spans="2:71" s="2" customFormat="1" ht="14.45" customHeight="1" x14ac:dyDescent="0.3">
      <c r="B26" s="40"/>
      <c r="C26" s="41"/>
      <c r="D26" s="42" t="s">
        <v>42</v>
      </c>
      <c r="E26" s="41"/>
      <c r="F26" s="42" t="s">
        <v>43</v>
      </c>
      <c r="G26" s="41"/>
      <c r="H26" s="41"/>
      <c r="I26" s="41"/>
      <c r="J26" s="41"/>
      <c r="K26" s="41"/>
      <c r="L26" s="246">
        <v>0.21</v>
      </c>
      <c r="M26" s="247"/>
      <c r="N26" s="247"/>
      <c r="O26" s="247"/>
      <c r="P26" s="41"/>
      <c r="Q26" s="41"/>
      <c r="R26" s="41"/>
      <c r="S26" s="41"/>
      <c r="T26" s="41"/>
      <c r="U26" s="41"/>
      <c r="V26" s="41"/>
      <c r="W26" s="248">
        <f>ROUND(AZ51,0)</f>
        <v>0</v>
      </c>
      <c r="X26" s="247"/>
      <c r="Y26" s="247"/>
      <c r="Z26" s="247"/>
      <c r="AA26" s="247"/>
      <c r="AB26" s="247"/>
      <c r="AC26" s="247"/>
      <c r="AD26" s="247"/>
      <c r="AE26" s="247"/>
      <c r="AF26" s="41"/>
      <c r="AG26" s="41"/>
      <c r="AH26" s="41"/>
      <c r="AI26" s="41"/>
      <c r="AJ26" s="41"/>
      <c r="AK26" s="248">
        <f>ROUND(AV51,0)</f>
        <v>0</v>
      </c>
      <c r="AL26" s="247"/>
      <c r="AM26" s="247"/>
      <c r="AN26" s="247"/>
      <c r="AO26" s="247"/>
      <c r="AP26" s="41"/>
      <c r="AQ26" s="43"/>
      <c r="BE26" s="236"/>
    </row>
    <row r="27" spans="2:71" s="2" customFormat="1" ht="14.45" customHeight="1" x14ac:dyDescent="0.3">
      <c r="B27" s="40"/>
      <c r="C27" s="41"/>
      <c r="D27" s="41"/>
      <c r="E27" s="41"/>
      <c r="F27" s="42" t="s">
        <v>44</v>
      </c>
      <c r="G27" s="41"/>
      <c r="H27" s="41"/>
      <c r="I27" s="41"/>
      <c r="J27" s="41"/>
      <c r="K27" s="41"/>
      <c r="L27" s="246">
        <v>0.15</v>
      </c>
      <c r="M27" s="247"/>
      <c r="N27" s="247"/>
      <c r="O27" s="247"/>
      <c r="P27" s="41"/>
      <c r="Q27" s="41"/>
      <c r="R27" s="41"/>
      <c r="S27" s="41"/>
      <c r="T27" s="41"/>
      <c r="U27" s="41"/>
      <c r="V27" s="41"/>
      <c r="W27" s="248">
        <f>ROUND(BA51,0)</f>
        <v>0</v>
      </c>
      <c r="X27" s="247"/>
      <c r="Y27" s="247"/>
      <c r="Z27" s="247"/>
      <c r="AA27" s="247"/>
      <c r="AB27" s="247"/>
      <c r="AC27" s="247"/>
      <c r="AD27" s="247"/>
      <c r="AE27" s="247"/>
      <c r="AF27" s="41"/>
      <c r="AG27" s="41"/>
      <c r="AH27" s="41"/>
      <c r="AI27" s="41"/>
      <c r="AJ27" s="41"/>
      <c r="AK27" s="248">
        <f>ROUND(AW51,0)</f>
        <v>0</v>
      </c>
      <c r="AL27" s="247"/>
      <c r="AM27" s="247"/>
      <c r="AN27" s="247"/>
      <c r="AO27" s="247"/>
      <c r="AP27" s="41"/>
      <c r="AQ27" s="43"/>
      <c r="BE27" s="236"/>
    </row>
    <row r="28" spans="2:71" s="2" customFormat="1" ht="14.45" hidden="1" customHeight="1" x14ac:dyDescent="0.3">
      <c r="B28" s="40"/>
      <c r="C28" s="41"/>
      <c r="D28" s="41"/>
      <c r="E28" s="41"/>
      <c r="F28" s="42" t="s">
        <v>45</v>
      </c>
      <c r="G28" s="41"/>
      <c r="H28" s="41"/>
      <c r="I28" s="41"/>
      <c r="J28" s="41"/>
      <c r="K28" s="41"/>
      <c r="L28" s="246">
        <v>0.21</v>
      </c>
      <c r="M28" s="247"/>
      <c r="N28" s="247"/>
      <c r="O28" s="247"/>
      <c r="P28" s="41"/>
      <c r="Q28" s="41"/>
      <c r="R28" s="41"/>
      <c r="S28" s="41"/>
      <c r="T28" s="41"/>
      <c r="U28" s="41"/>
      <c r="V28" s="41"/>
      <c r="W28" s="248">
        <f>ROUND(BB51,0)</f>
        <v>0</v>
      </c>
      <c r="X28" s="247"/>
      <c r="Y28" s="247"/>
      <c r="Z28" s="247"/>
      <c r="AA28" s="247"/>
      <c r="AB28" s="247"/>
      <c r="AC28" s="247"/>
      <c r="AD28" s="247"/>
      <c r="AE28" s="247"/>
      <c r="AF28" s="41"/>
      <c r="AG28" s="41"/>
      <c r="AH28" s="41"/>
      <c r="AI28" s="41"/>
      <c r="AJ28" s="41"/>
      <c r="AK28" s="248">
        <v>0</v>
      </c>
      <c r="AL28" s="247"/>
      <c r="AM28" s="247"/>
      <c r="AN28" s="247"/>
      <c r="AO28" s="247"/>
      <c r="AP28" s="41"/>
      <c r="AQ28" s="43"/>
      <c r="BE28" s="236"/>
    </row>
    <row r="29" spans="2:71" s="2" customFormat="1" ht="14.45" hidden="1" customHeight="1" x14ac:dyDescent="0.3">
      <c r="B29" s="40"/>
      <c r="C29" s="41"/>
      <c r="D29" s="41"/>
      <c r="E29" s="41"/>
      <c r="F29" s="42" t="s">
        <v>46</v>
      </c>
      <c r="G29" s="41"/>
      <c r="H29" s="41"/>
      <c r="I29" s="41"/>
      <c r="J29" s="41"/>
      <c r="K29" s="41"/>
      <c r="L29" s="246">
        <v>0.15</v>
      </c>
      <c r="M29" s="247"/>
      <c r="N29" s="247"/>
      <c r="O29" s="247"/>
      <c r="P29" s="41"/>
      <c r="Q29" s="41"/>
      <c r="R29" s="41"/>
      <c r="S29" s="41"/>
      <c r="T29" s="41"/>
      <c r="U29" s="41"/>
      <c r="V29" s="41"/>
      <c r="W29" s="248">
        <f>ROUND(BC51,0)</f>
        <v>0</v>
      </c>
      <c r="X29" s="247"/>
      <c r="Y29" s="247"/>
      <c r="Z29" s="247"/>
      <c r="AA29" s="247"/>
      <c r="AB29" s="247"/>
      <c r="AC29" s="247"/>
      <c r="AD29" s="247"/>
      <c r="AE29" s="247"/>
      <c r="AF29" s="41"/>
      <c r="AG29" s="41"/>
      <c r="AH29" s="41"/>
      <c r="AI29" s="41"/>
      <c r="AJ29" s="41"/>
      <c r="AK29" s="248">
        <v>0</v>
      </c>
      <c r="AL29" s="247"/>
      <c r="AM29" s="247"/>
      <c r="AN29" s="247"/>
      <c r="AO29" s="247"/>
      <c r="AP29" s="41"/>
      <c r="AQ29" s="43"/>
      <c r="BE29" s="236"/>
    </row>
    <row r="30" spans="2:71" s="2" customFormat="1" ht="14.45" hidden="1" customHeight="1" x14ac:dyDescent="0.3">
      <c r="B30" s="40"/>
      <c r="C30" s="41"/>
      <c r="D30" s="41"/>
      <c r="E30" s="41"/>
      <c r="F30" s="42" t="s">
        <v>47</v>
      </c>
      <c r="G30" s="41"/>
      <c r="H30" s="41"/>
      <c r="I30" s="41"/>
      <c r="J30" s="41"/>
      <c r="K30" s="41"/>
      <c r="L30" s="246">
        <v>0</v>
      </c>
      <c r="M30" s="247"/>
      <c r="N30" s="247"/>
      <c r="O30" s="247"/>
      <c r="P30" s="41"/>
      <c r="Q30" s="41"/>
      <c r="R30" s="41"/>
      <c r="S30" s="41"/>
      <c r="T30" s="41"/>
      <c r="U30" s="41"/>
      <c r="V30" s="41"/>
      <c r="W30" s="248">
        <f>ROUND(BD51,0)</f>
        <v>0</v>
      </c>
      <c r="X30" s="247"/>
      <c r="Y30" s="247"/>
      <c r="Z30" s="247"/>
      <c r="AA30" s="247"/>
      <c r="AB30" s="247"/>
      <c r="AC30" s="247"/>
      <c r="AD30" s="247"/>
      <c r="AE30" s="247"/>
      <c r="AF30" s="41"/>
      <c r="AG30" s="41"/>
      <c r="AH30" s="41"/>
      <c r="AI30" s="41"/>
      <c r="AJ30" s="41"/>
      <c r="AK30" s="248">
        <v>0</v>
      </c>
      <c r="AL30" s="247"/>
      <c r="AM30" s="247"/>
      <c r="AN30" s="247"/>
      <c r="AO30" s="247"/>
      <c r="AP30" s="41"/>
      <c r="AQ30" s="43"/>
      <c r="BE30" s="236"/>
    </row>
    <row r="31" spans="2:71" s="1" customFormat="1" ht="6.95" customHeight="1" x14ac:dyDescent="0.3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  <c r="BE31" s="235"/>
    </row>
    <row r="32" spans="2:71" s="1" customFormat="1" ht="25.9" customHeight="1" x14ac:dyDescent="0.3">
      <c r="B32" s="34"/>
      <c r="C32" s="44"/>
      <c r="D32" s="45" t="s">
        <v>48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49</v>
      </c>
      <c r="U32" s="46"/>
      <c r="V32" s="46"/>
      <c r="W32" s="46"/>
      <c r="X32" s="249" t="s">
        <v>50</v>
      </c>
      <c r="Y32" s="250"/>
      <c r="Z32" s="250"/>
      <c r="AA32" s="250"/>
      <c r="AB32" s="250"/>
      <c r="AC32" s="46"/>
      <c r="AD32" s="46"/>
      <c r="AE32" s="46"/>
      <c r="AF32" s="46"/>
      <c r="AG32" s="46"/>
      <c r="AH32" s="46"/>
      <c r="AI32" s="46"/>
      <c r="AJ32" s="46"/>
      <c r="AK32" s="251">
        <f>SUM(AK23:AK30)</f>
        <v>0</v>
      </c>
      <c r="AL32" s="250"/>
      <c r="AM32" s="250"/>
      <c r="AN32" s="250"/>
      <c r="AO32" s="252"/>
      <c r="AP32" s="44"/>
      <c r="AQ32" s="48"/>
      <c r="BE32" s="235"/>
    </row>
    <row r="33" spans="2:56" s="1" customFormat="1" ht="6.95" customHeight="1" x14ac:dyDescent="0.3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5" customHeight="1" x14ac:dyDescent="0.3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 x14ac:dyDescent="0.3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34"/>
    </row>
    <row r="39" spans="2:56" s="1" customFormat="1" ht="36.950000000000003" customHeight="1" x14ac:dyDescent="0.3">
      <c r="B39" s="34"/>
      <c r="C39" s="54" t="s">
        <v>51</v>
      </c>
      <c r="AR39" s="34"/>
    </row>
    <row r="40" spans="2:56" s="1" customFormat="1" ht="6.95" customHeight="1" x14ac:dyDescent="0.3">
      <c r="B40" s="34"/>
      <c r="AR40" s="34"/>
    </row>
    <row r="41" spans="2:56" s="3" customFormat="1" ht="14.45" customHeight="1" x14ac:dyDescent="0.3">
      <c r="B41" s="55"/>
      <c r="C41" s="56" t="s">
        <v>15</v>
      </c>
      <c r="L41" s="3" t="str">
        <f>K5</f>
        <v>Projektis178</v>
      </c>
      <c r="AR41" s="55"/>
    </row>
    <row r="42" spans="2:56" s="4" customFormat="1" ht="36.950000000000003" customHeight="1" x14ac:dyDescent="0.3">
      <c r="B42" s="57"/>
      <c r="C42" s="58" t="s">
        <v>18</v>
      </c>
      <c r="L42" s="253" t="str">
        <f>K6</f>
        <v>Zimní expozice žiraf síťovaných ZOO Dvůr Králové a.s</v>
      </c>
      <c r="M42" s="254"/>
      <c r="N42" s="254"/>
      <c r="O42" s="254"/>
      <c r="P42" s="254"/>
      <c r="Q42" s="254"/>
      <c r="R42" s="254"/>
      <c r="S42" s="254"/>
      <c r="T42" s="254"/>
      <c r="U42" s="254"/>
      <c r="V42" s="254"/>
      <c r="W42" s="254"/>
      <c r="X42" s="254"/>
      <c r="Y42" s="254"/>
      <c r="Z42" s="254"/>
      <c r="AA42" s="254"/>
      <c r="AB42" s="254"/>
      <c r="AC42" s="254"/>
      <c r="AD42" s="254"/>
      <c r="AE42" s="254"/>
      <c r="AF42" s="254"/>
      <c r="AG42" s="254"/>
      <c r="AH42" s="254"/>
      <c r="AI42" s="254"/>
      <c r="AJ42" s="254"/>
      <c r="AK42" s="254"/>
      <c r="AL42" s="254"/>
      <c r="AM42" s="254"/>
      <c r="AN42" s="254"/>
      <c r="AO42" s="254"/>
      <c r="AR42" s="57"/>
    </row>
    <row r="43" spans="2:56" s="1" customFormat="1" ht="6.95" customHeight="1" x14ac:dyDescent="0.3">
      <c r="B43" s="34"/>
      <c r="AR43" s="34"/>
    </row>
    <row r="44" spans="2:56" s="1" customFormat="1" x14ac:dyDescent="0.3">
      <c r="B44" s="34"/>
      <c r="C44" s="56" t="s">
        <v>22</v>
      </c>
      <c r="L44" s="59" t="str">
        <f>IF(K8="","",K8)</f>
        <v>Dvůr Králové nad Labem</v>
      </c>
      <c r="AI44" s="56" t="s">
        <v>24</v>
      </c>
      <c r="AM44" s="255" t="str">
        <f>IF(AN8= "","",AN8)</f>
        <v>30.6.2017</v>
      </c>
      <c r="AN44" s="235"/>
      <c r="AR44" s="34"/>
    </row>
    <row r="45" spans="2:56" s="1" customFormat="1" ht="6.95" customHeight="1" x14ac:dyDescent="0.3">
      <c r="B45" s="34"/>
      <c r="AR45" s="34"/>
    </row>
    <row r="46" spans="2:56" s="1" customFormat="1" x14ac:dyDescent="0.3">
      <c r="B46" s="34"/>
      <c r="C46" s="56" t="s">
        <v>28</v>
      </c>
      <c r="L46" s="3" t="str">
        <f>IF(E11= "","",E11)</f>
        <v>ZOO Dvůr Králové a.s., Štefánikova 1029, D.K.n.L.</v>
      </c>
      <c r="AI46" s="56" t="s">
        <v>34</v>
      </c>
      <c r="AM46" s="256" t="str">
        <f>IF(E17="","",E17)</f>
        <v>Projektis spol. s r.o., Legionářská 562, D.K.n.L.</v>
      </c>
      <c r="AN46" s="235"/>
      <c r="AO46" s="235"/>
      <c r="AP46" s="235"/>
      <c r="AR46" s="34"/>
      <c r="AS46" s="257" t="s">
        <v>52</v>
      </c>
      <c r="AT46" s="258"/>
      <c r="AU46" s="61"/>
      <c r="AV46" s="61"/>
      <c r="AW46" s="61"/>
      <c r="AX46" s="61"/>
      <c r="AY46" s="61"/>
      <c r="AZ46" s="61"/>
      <c r="BA46" s="61"/>
      <c r="BB46" s="61"/>
      <c r="BC46" s="61"/>
      <c r="BD46" s="62"/>
    </row>
    <row r="47" spans="2:56" s="1" customFormat="1" x14ac:dyDescent="0.3">
      <c r="B47" s="34"/>
      <c r="C47" s="56" t="s">
        <v>32</v>
      </c>
      <c r="L47" s="3" t="str">
        <f>IF(E14= "Vyplň údaj","",E14)</f>
        <v/>
      </c>
      <c r="AR47" s="34"/>
      <c r="AS47" s="259"/>
      <c r="AT47" s="245"/>
      <c r="AU47" s="35"/>
      <c r="AV47" s="35"/>
      <c r="AW47" s="35"/>
      <c r="AX47" s="35"/>
      <c r="AY47" s="35"/>
      <c r="AZ47" s="35"/>
      <c r="BA47" s="35"/>
      <c r="BB47" s="35"/>
      <c r="BC47" s="35"/>
      <c r="BD47" s="63"/>
    </row>
    <row r="48" spans="2:56" s="1" customFormat="1" ht="10.9" customHeight="1" x14ac:dyDescent="0.3">
      <c r="B48" s="34"/>
      <c r="AR48" s="34"/>
      <c r="AS48" s="259"/>
      <c r="AT48" s="245"/>
      <c r="AU48" s="35"/>
      <c r="AV48" s="35"/>
      <c r="AW48" s="35"/>
      <c r="AX48" s="35"/>
      <c r="AY48" s="35"/>
      <c r="AZ48" s="35"/>
      <c r="BA48" s="35"/>
      <c r="BB48" s="35"/>
      <c r="BC48" s="35"/>
      <c r="BD48" s="63"/>
    </row>
    <row r="49" spans="1:91" s="1" customFormat="1" ht="29.25" customHeight="1" x14ac:dyDescent="0.3">
      <c r="B49" s="34"/>
      <c r="C49" s="260" t="s">
        <v>53</v>
      </c>
      <c r="D49" s="261"/>
      <c r="E49" s="261"/>
      <c r="F49" s="261"/>
      <c r="G49" s="261"/>
      <c r="H49" s="64"/>
      <c r="I49" s="262" t="s">
        <v>54</v>
      </c>
      <c r="J49" s="261"/>
      <c r="K49" s="261"/>
      <c r="L49" s="261"/>
      <c r="M49" s="261"/>
      <c r="N49" s="261"/>
      <c r="O49" s="261"/>
      <c r="P49" s="261"/>
      <c r="Q49" s="261"/>
      <c r="R49" s="261"/>
      <c r="S49" s="261"/>
      <c r="T49" s="261"/>
      <c r="U49" s="261"/>
      <c r="V49" s="261"/>
      <c r="W49" s="261"/>
      <c r="X49" s="261"/>
      <c r="Y49" s="261"/>
      <c r="Z49" s="261"/>
      <c r="AA49" s="261"/>
      <c r="AB49" s="261"/>
      <c r="AC49" s="261"/>
      <c r="AD49" s="261"/>
      <c r="AE49" s="261"/>
      <c r="AF49" s="261"/>
      <c r="AG49" s="263" t="s">
        <v>55</v>
      </c>
      <c r="AH49" s="261"/>
      <c r="AI49" s="261"/>
      <c r="AJ49" s="261"/>
      <c r="AK49" s="261"/>
      <c r="AL49" s="261"/>
      <c r="AM49" s="261"/>
      <c r="AN49" s="262" t="s">
        <v>56</v>
      </c>
      <c r="AO49" s="261"/>
      <c r="AP49" s="261"/>
      <c r="AQ49" s="65" t="s">
        <v>57</v>
      </c>
      <c r="AR49" s="34"/>
      <c r="AS49" s="66" t="s">
        <v>58</v>
      </c>
      <c r="AT49" s="67" t="s">
        <v>59</v>
      </c>
      <c r="AU49" s="67" t="s">
        <v>60</v>
      </c>
      <c r="AV49" s="67" t="s">
        <v>61</v>
      </c>
      <c r="AW49" s="67" t="s">
        <v>62</v>
      </c>
      <c r="AX49" s="67" t="s">
        <v>63</v>
      </c>
      <c r="AY49" s="67" t="s">
        <v>64</v>
      </c>
      <c r="AZ49" s="67" t="s">
        <v>65</v>
      </c>
      <c r="BA49" s="67" t="s">
        <v>66</v>
      </c>
      <c r="BB49" s="67" t="s">
        <v>67</v>
      </c>
      <c r="BC49" s="67" t="s">
        <v>68</v>
      </c>
      <c r="BD49" s="68" t="s">
        <v>69</v>
      </c>
    </row>
    <row r="50" spans="1:91" s="1" customFormat="1" ht="10.9" customHeight="1" x14ac:dyDescent="0.3">
      <c r="B50" s="34"/>
      <c r="AR50" s="34"/>
      <c r="AS50" s="69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1" s="4" customFormat="1" ht="32.450000000000003" customHeight="1" x14ac:dyDescent="0.3">
      <c r="B51" s="57"/>
      <c r="C51" s="70" t="s">
        <v>70</v>
      </c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267">
        <f>ROUND(SUM(AG52:AG56),0)</f>
        <v>0</v>
      </c>
      <c r="AH51" s="267"/>
      <c r="AI51" s="267"/>
      <c r="AJ51" s="267"/>
      <c r="AK51" s="267"/>
      <c r="AL51" s="267"/>
      <c r="AM51" s="267"/>
      <c r="AN51" s="268">
        <f t="shared" ref="AN51:AN56" si="0">SUM(AG51,AT51)</f>
        <v>0</v>
      </c>
      <c r="AO51" s="268"/>
      <c r="AP51" s="268"/>
      <c r="AQ51" s="72" t="s">
        <v>3</v>
      </c>
      <c r="AR51" s="57"/>
      <c r="AS51" s="73">
        <f>ROUND(SUM(AS52:AS56),0)</f>
        <v>0</v>
      </c>
      <c r="AT51" s="74">
        <f t="shared" ref="AT51:AT56" si="1">ROUND(SUM(AV51:AW51),0)</f>
        <v>0</v>
      </c>
      <c r="AU51" s="75">
        <f>ROUND(SUM(AU52:AU56),5)</f>
        <v>0</v>
      </c>
      <c r="AV51" s="74">
        <f>ROUND(AZ51*L26,0)</f>
        <v>0</v>
      </c>
      <c r="AW51" s="74">
        <f>ROUND(BA51*L27,0)</f>
        <v>0</v>
      </c>
      <c r="AX51" s="74">
        <f>ROUND(BB51*L26,0)</f>
        <v>0</v>
      </c>
      <c r="AY51" s="74">
        <f>ROUND(BC51*L27,0)</f>
        <v>0</v>
      </c>
      <c r="AZ51" s="74">
        <f>ROUND(SUM(AZ52:AZ56),0)</f>
        <v>0</v>
      </c>
      <c r="BA51" s="74">
        <f>ROUND(SUM(BA52:BA56),0)</f>
        <v>0</v>
      </c>
      <c r="BB51" s="74">
        <f>ROUND(SUM(BB52:BB56),0)</f>
        <v>0</v>
      </c>
      <c r="BC51" s="74">
        <f>ROUND(SUM(BC52:BC56),0)</f>
        <v>0</v>
      </c>
      <c r="BD51" s="76">
        <f>ROUND(SUM(BD52:BD56),0)</f>
        <v>0</v>
      </c>
      <c r="BS51" s="58" t="s">
        <v>71</v>
      </c>
      <c r="BT51" s="58" t="s">
        <v>72</v>
      </c>
      <c r="BU51" s="77" t="s">
        <v>73</v>
      </c>
      <c r="BV51" s="58" t="s">
        <v>74</v>
      </c>
      <c r="BW51" s="58" t="s">
        <v>5</v>
      </c>
      <c r="BX51" s="58" t="s">
        <v>75</v>
      </c>
      <c r="CL51" s="58" t="s">
        <v>3</v>
      </c>
    </row>
    <row r="52" spans="1:91" s="5" customFormat="1" ht="22.5" customHeight="1" x14ac:dyDescent="0.3">
      <c r="A52" s="275" t="s">
        <v>2387</v>
      </c>
      <c r="B52" s="78"/>
      <c r="C52" s="79"/>
      <c r="D52" s="266" t="s">
        <v>9</v>
      </c>
      <c r="E52" s="265"/>
      <c r="F52" s="265"/>
      <c r="G52" s="265"/>
      <c r="H52" s="265"/>
      <c r="I52" s="80"/>
      <c r="J52" s="266" t="s">
        <v>76</v>
      </c>
      <c r="K52" s="265"/>
      <c r="L52" s="265"/>
      <c r="M52" s="265"/>
      <c r="N52" s="265"/>
      <c r="O52" s="265"/>
      <c r="P52" s="265"/>
      <c r="Q52" s="265"/>
      <c r="R52" s="265"/>
      <c r="S52" s="265"/>
      <c r="T52" s="265"/>
      <c r="U52" s="265"/>
      <c r="V52" s="265"/>
      <c r="W52" s="265"/>
      <c r="X52" s="265"/>
      <c r="Y52" s="265"/>
      <c r="Z52" s="265"/>
      <c r="AA52" s="265"/>
      <c r="AB52" s="265"/>
      <c r="AC52" s="265"/>
      <c r="AD52" s="265"/>
      <c r="AE52" s="265"/>
      <c r="AF52" s="265"/>
      <c r="AG52" s="264">
        <f>'1 - SO 01 - novostavba pa...'!J27</f>
        <v>0</v>
      </c>
      <c r="AH52" s="265"/>
      <c r="AI52" s="265"/>
      <c r="AJ52" s="265"/>
      <c r="AK52" s="265"/>
      <c r="AL52" s="265"/>
      <c r="AM52" s="265"/>
      <c r="AN52" s="264">
        <f t="shared" si="0"/>
        <v>0</v>
      </c>
      <c r="AO52" s="265"/>
      <c r="AP52" s="265"/>
      <c r="AQ52" s="81" t="s">
        <v>77</v>
      </c>
      <c r="AR52" s="78"/>
      <c r="AS52" s="82">
        <v>0</v>
      </c>
      <c r="AT52" s="83">
        <f t="shared" si="1"/>
        <v>0</v>
      </c>
      <c r="AU52" s="84">
        <f>'1 - SO 01 - novostavba pa...'!P101</f>
        <v>0</v>
      </c>
      <c r="AV52" s="83">
        <f>'1 - SO 01 - novostavba pa...'!J30</f>
        <v>0</v>
      </c>
      <c r="AW52" s="83">
        <f>'1 - SO 01 - novostavba pa...'!J31</f>
        <v>0</v>
      </c>
      <c r="AX52" s="83">
        <f>'1 - SO 01 - novostavba pa...'!J32</f>
        <v>0</v>
      </c>
      <c r="AY52" s="83">
        <f>'1 - SO 01 - novostavba pa...'!J33</f>
        <v>0</v>
      </c>
      <c r="AZ52" s="83">
        <f>'1 - SO 01 - novostavba pa...'!F30</f>
        <v>0</v>
      </c>
      <c r="BA52" s="83">
        <f>'1 - SO 01 - novostavba pa...'!F31</f>
        <v>0</v>
      </c>
      <c r="BB52" s="83">
        <f>'1 - SO 01 - novostavba pa...'!F32</f>
        <v>0</v>
      </c>
      <c r="BC52" s="83">
        <f>'1 - SO 01 - novostavba pa...'!F33</f>
        <v>0</v>
      </c>
      <c r="BD52" s="85">
        <f>'1 - SO 01 - novostavba pa...'!F34</f>
        <v>0</v>
      </c>
      <c r="BT52" s="86" t="s">
        <v>9</v>
      </c>
      <c r="BV52" s="86" t="s">
        <v>74</v>
      </c>
      <c r="BW52" s="86" t="s">
        <v>78</v>
      </c>
      <c r="BX52" s="86" t="s">
        <v>5</v>
      </c>
      <c r="CL52" s="86" t="s">
        <v>3</v>
      </c>
      <c r="CM52" s="86" t="s">
        <v>79</v>
      </c>
    </row>
    <row r="53" spans="1:91" s="5" customFormat="1" ht="22.5" customHeight="1" x14ac:dyDescent="0.3">
      <c r="A53" s="275" t="s">
        <v>2387</v>
      </c>
      <c r="B53" s="78"/>
      <c r="C53" s="79"/>
      <c r="D53" s="266" t="s">
        <v>79</v>
      </c>
      <c r="E53" s="265"/>
      <c r="F53" s="265"/>
      <c r="G53" s="265"/>
      <c r="H53" s="265"/>
      <c r="I53" s="80"/>
      <c r="J53" s="266" t="s">
        <v>80</v>
      </c>
      <c r="K53" s="265"/>
      <c r="L53" s="265"/>
      <c r="M53" s="265"/>
      <c r="N53" s="265"/>
      <c r="O53" s="265"/>
      <c r="P53" s="265"/>
      <c r="Q53" s="265"/>
      <c r="R53" s="265"/>
      <c r="S53" s="265"/>
      <c r="T53" s="265"/>
      <c r="U53" s="265"/>
      <c r="V53" s="265"/>
      <c r="W53" s="265"/>
      <c r="X53" s="265"/>
      <c r="Y53" s="265"/>
      <c r="Z53" s="265"/>
      <c r="AA53" s="265"/>
      <c r="AB53" s="265"/>
      <c r="AC53" s="265"/>
      <c r="AD53" s="265"/>
      <c r="AE53" s="265"/>
      <c r="AF53" s="265"/>
      <c r="AG53" s="264">
        <f>'2 - SO 01 - ÚT,VZT,EL,Mar'!J27</f>
        <v>0</v>
      </c>
      <c r="AH53" s="265"/>
      <c r="AI53" s="265"/>
      <c r="AJ53" s="265"/>
      <c r="AK53" s="265"/>
      <c r="AL53" s="265"/>
      <c r="AM53" s="265"/>
      <c r="AN53" s="264">
        <f t="shared" si="0"/>
        <v>0</v>
      </c>
      <c r="AO53" s="265"/>
      <c r="AP53" s="265"/>
      <c r="AQ53" s="81" t="s">
        <v>77</v>
      </c>
      <c r="AR53" s="78"/>
      <c r="AS53" s="82">
        <v>0</v>
      </c>
      <c r="AT53" s="83">
        <f t="shared" si="1"/>
        <v>0</v>
      </c>
      <c r="AU53" s="84">
        <f>'2 - SO 01 - ÚT,VZT,EL,Mar'!P82</f>
        <v>0</v>
      </c>
      <c r="AV53" s="83">
        <f>'2 - SO 01 - ÚT,VZT,EL,Mar'!J30</f>
        <v>0</v>
      </c>
      <c r="AW53" s="83">
        <f>'2 - SO 01 - ÚT,VZT,EL,Mar'!J31</f>
        <v>0</v>
      </c>
      <c r="AX53" s="83">
        <f>'2 - SO 01 - ÚT,VZT,EL,Mar'!J32</f>
        <v>0</v>
      </c>
      <c r="AY53" s="83">
        <f>'2 - SO 01 - ÚT,VZT,EL,Mar'!J33</f>
        <v>0</v>
      </c>
      <c r="AZ53" s="83">
        <f>'2 - SO 01 - ÚT,VZT,EL,Mar'!F30</f>
        <v>0</v>
      </c>
      <c r="BA53" s="83">
        <f>'2 - SO 01 - ÚT,VZT,EL,Mar'!F31</f>
        <v>0</v>
      </c>
      <c r="BB53" s="83">
        <f>'2 - SO 01 - ÚT,VZT,EL,Mar'!F32</f>
        <v>0</v>
      </c>
      <c r="BC53" s="83">
        <f>'2 - SO 01 - ÚT,VZT,EL,Mar'!F33</f>
        <v>0</v>
      </c>
      <c r="BD53" s="85">
        <f>'2 - SO 01 - ÚT,VZT,EL,Mar'!F34</f>
        <v>0</v>
      </c>
      <c r="BT53" s="86" t="s">
        <v>9</v>
      </c>
      <c r="BV53" s="86" t="s">
        <v>74</v>
      </c>
      <c r="BW53" s="86" t="s">
        <v>81</v>
      </c>
      <c r="BX53" s="86" t="s">
        <v>5</v>
      </c>
      <c r="CL53" s="86" t="s">
        <v>3</v>
      </c>
      <c r="CM53" s="86" t="s">
        <v>79</v>
      </c>
    </row>
    <row r="54" spans="1:91" s="5" customFormat="1" ht="22.5" customHeight="1" x14ac:dyDescent="0.3">
      <c r="A54" s="275" t="s">
        <v>2387</v>
      </c>
      <c r="B54" s="78"/>
      <c r="C54" s="79"/>
      <c r="D54" s="266" t="s">
        <v>82</v>
      </c>
      <c r="E54" s="265"/>
      <c r="F54" s="265"/>
      <c r="G54" s="265"/>
      <c r="H54" s="265"/>
      <c r="I54" s="80"/>
      <c r="J54" s="266" t="s">
        <v>83</v>
      </c>
      <c r="K54" s="265"/>
      <c r="L54" s="265"/>
      <c r="M54" s="265"/>
      <c r="N54" s="265"/>
      <c r="O54" s="265"/>
      <c r="P54" s="265"/>
      <c r="Q54" s="265"/>
      <c r="R54" s="265"/>
      <c r="S54" s="265"/>
      <c r="T54" s="265"/>
      <c r="U54" s="265"/>
      <c r="V54" s="265"/>
      <c r="W54" s="265"/>
      <c r="X54" s="265"/>
      <c r="Y54" s="265"/>
      <c r="Z54" s="265"/>
      <c r="AA54" s="265"/>
      <c r="AB54" s="265"/>
      <c r="AC54" s="265"/>
      <c r="AD54" s="265"/>
      <c r="AE54" s="265"/>
      <c r="AF54" s="265"/>
      <c r="AG54" s="264">
        <f>'3 - ZTI'!J27</f>
        <v>0</v>
      </c>
      <c r="AH54" s="265"/>
      <c r="AI54" s="265"/>
      <c r="AJ54" s="265"/>
      <c r="AK54" s="265"/>
      <c r="AL54" s="265"/>
      <c r="AM54" s="265"/>
      <c r="AN54" s="264">
        <f t="shared" si="0"/>
        <v>0</v>
      </c>
      <c r="AO54" s="265"/>
      <c r="AP54" s="265"/>
      <c r="AQ54" s="81" t="s">
        <v>77</v>
      </c>
      <c r="AR54" s="78"/>
      <c r="AS54" s="82">
        <v>0</v>
      </c>
      <c r="AT54" s="83">
        <f t="shared" si="1"/>
        <v>0</v>
      </c>
      <c r="AU54" s="84">
        <f>'3 - ZTI'!P85</f>
        <v>0</v>
      </c>
      <c r="AV54" s="83">
        <f>'3 - ZTI'!J30</f>
        <v>0</v>
      </c>
      <c r="AW54" s="83">
        <f>'3 - ZTI'!J31</f>
        <v>0</v>
      </c>
      <c r="AX54" s="83">
        <f>'3 - ZTI'!J32</f>
        <v>0</v>
      </c>
      <c r="AY54" s="83">
        <f>'3 - ZTI'!J33</f>
        <v>0</v>
      </c>
      <c r="AZ54" s="83">
        <f>'3 - ZTI'!F30</f>
        <v>0</v>
      </c>
      <c r="BA54" s="83">
        <f>'3 - ZTI'!F31</f>
        <v>0</v>
      </c>
      <c r="BB54" s="83">
        <f>'3 - ZTI'!F32</f>
        <v>0</v>
      </c>
      <c r="BC54" s="83">
        <f>'3 - ZTI'!F33</f>
        <v>0</v>
      </c>
      <c r="BD54" s="85">
        <f>'3 - ZTI'!F34</f>
        <v>0</v>
      </c>
      <c r="BT54" s="86" t="s">
        <v>9</v>
      </c>
      <c r="BV54" s="86" t="s">
        <v>74</v>
      </c>
      <c r="BW54" s="86" t="s">
        <v>84</v>
      </c>
      <c r="BX54" s="86" t="s">
        <v>5</v>
      </c>
      <c r="CL54" s="86" t="s">
        <v>3</v>
      </c>
      <c r="CM54" s="86" t="s">
        <v>79</v>
      </c>
    </row>
    <row r="55" spans="1:91" s="5" customFormat="1" ht="22.5" customHeight="1" x14ac:dyDescent="0.3">
      <c r="A55" s="275" t="s">
        <v>2387</v>
      </c>
      <c r="B55" s="78"/>
      <c r="C55" s="79"/>
      <c r="D55" s="266" t="s">
        <v>85</v>
      </c>
      <c r="E55" s="265"/>
      <c r="F55" s="265"/>
      <c r="G55" s="265"/>
      <c r="H55" s="265"/>
      <c r="I55" s="80"/>
      <c r="J55" s="266" t="s">
        <v>86</v>
      </c>
      <c r="K55" s="265"/>
      <c r="L55" s="265"/>
      <c r="M55" s="265"/>
      <c r="N55" s="265"/>
      <c r="O55" s="265"/>
      <c r="P55" s="265"/>
      <c r="Q55" s="265"/>
      <c r="R55" s="265"/>
      <c r="S55" s="265"/>
      <c r="T55" s="265"/>
      <c r="U55" s="265"/>
      <c r="V55" s="265"/>
      <c r="W55" s="265"/>
      <c r="X55" s="265"/>
      <c r="Y55" s="265"/>
      <c r="Z55" s="265"/>
      <c r="AA55" s="265"/>
      <c r="AB55" s="265"/>
      <c r="AC55" s="265"/>
      <c r="AD55" s="265"/>
      <c r="AE55" s="265"/>
      <c r="AF55" s="265"/>
      <c r="AG55" s="264">
        <f>'4 - Venkovní rozvody vody...'!J27</f>
        <v>0</v>
      </c>
      <c r="AH55" s="265"/>
      <c r="AI55" s="265"/>
      <c r="AJ55" s="265"/>
      <c r="AK55" s="265"/>
      <c r="AL55" s="265"/>
      <c r="AM55" s="265"/>
      <c r="AN55" s="264">
        <f t="shared" si="0"/>
        <v>0</v>
      </c>
      <c r="AO55" s="265"/>
      <c r="AP55" s="265"/>
      <c r="AQ55" s="81" t="s">
        <v>77</v>
      </c>
      <c r="AR55" s="78"/>
      <c r="AS55" s="82">
        <v>0</v>
      </c>
      <c r="AT55" s="83">
        <f t="shared" si="1"/>
        <v>0</v>
      </c>
      <c r="AU55" s="84">
        <f>'4 - Venkovní rozvody vody...'!P84</f>
        <v>0</v>
      </c>
      <c r="AV55" s="83">
        <f>'4 - Venkovní rozvody vody...'!J30</f>
        <v>0</v>
      </c>
      <c r="AW55" s="83">
        <f>'4 - Venkovní rozvody vody...'!J31</f>
        <v>0</v>
      </c>
      <c r="AX55" s="83">
        <f>'4 - Venkovní rozvody vody...'!J32</f>
        <v>0</v>
      </c>
      <c r="AY55" s="83">
        <f>'4 - Venkovní rozvody vody...'!J33</f>
        <v>0</v>
      </c>
      <c r="AZ55" s="83">
        <f>'4 - Venkovní rozvody vody...'!F30</f>
        <v>0</v>
      </c>
      <c r="BA55" s="83">
        <f>'4 - Venkovní rozvody vody...'!F31</f>
        <v>0</v>
      </c>
      <c r="BB55" s="83">
        <f>'4 - Venkovní rozvody vody...'!F32</f>
        <v>0</v>
      </c>
      <c r="BC55" s="83">
        <f>'4 - Venkovní rozvody vody...'!F33</f>
        <v>0</v>
      </c>
      <c r="BD55" s="85">
        <f>'4 - Venkovní rozvody vody...'!F34</f>
        <v>0</v>
      </c>
      <c r="BT55" s="86" t="s">
        <v>9</v>
      </c>
      <c r="BV55" s="86" t="s">
        <v>74</v>
      </c>
      <c r="BW55" s="86" t="s">
        <v>87</v>
      </c>
      <c r="BX55" s="86" t="s">
        <v>5</v>
      </c>
      <c r="CL55" s="86" t="s">
        <v>3</v>
      </c>
      <c r="CM55" s="86" t="s">
        <v>79</v>
      </c>
    </row>
    <row r="56" spans="1:91" s="5" customFormat="1" ht="22.5" customHeight="1" x14ac:dyDescent="0.3">
      <c r="A56" s="275" t="s">
        <v>2387</v>
      </c>
      <c r="B56" s="78"/>
      <c r="C56" s="79"/>
      <c r="D56" s="266" t="s">
        <v>88</v>
      </c>
      <c r="E56" s="265"/>
      <c r="F56" s="265"/>
      <c r="G56" s="265"/>
      <c r="H56" s="265"/>
      <c r="I56" s="80"/>
      <c r="J56" s="266" t="s">
        <v>89</v>
      </c>
      <c r="K56" s="265"/>
      <c r="L56" s="265"/>
      <c r="M56" s="265"/>
      <c r="N56" s="265"/>
      <c r="O56" s="265"/>
      <c r="P56" s="265"/>
      <c r="Q56" s="265"/>
      <c r="R56" s="265"/>
      <c r="S56" s="265"/>
      <c r="T56" s="265"/>
      <c r="U56" s="265"/>
      <c r="V56" s="265"/>
      <c r="W56" s="265"/>
      <c r="X56" s="265"/>
      <c r="Y56" s="265"/>
      <c r="Z56" s="265"/>
      <c r="AA56" s="265"/>
      <c r="AB56" s="265"/>
      <c r="AC56" s="265"/>
      <c r="AD56" s="265"/>
      <c r="AE56" s="265"/>
      <c r="AF56" s="265"/>
      <c r="AG56" s="264">
        <f>'5 - Vedlejší náklady'!J27</f>
        <v>0</v>
      </c>
      <c r="AH56" s="265"/>
      <c r="AI56" s="265"/>
      <c r="AJ56" s="265"/>
      <c r="AK56" s="265"/>
      <c r="AL56" s="265"/>
      <c r="AM56" s="265"/>
      <c r="AN56" s="264">
        <f t="shared" si="0"/>
        <v>0</v>
      </c>
      <c r="AO56" s="265"/>
      <c r="AP56" s="265"/>
      <c r="AQ56" s="81" t="s">
        <v>77</v>
      </c>
      <c r="AR56" s="78"/>
      <c r="AS56" s="87">
        <v>0</v>
      </c>
      <c r="AT56" s="88">
        <f t="shared" si="1"/>
        <v>0</v>
      </c>
      <c r="AU56" s="89">
        <f>'5 - Vedlejší náklady'!P86</f>
        <v>0</v>
      </c>
      <c r="AV56" s="88">
        <f>'5 - Vedlejší náklady'!J30</f>
        <v>0</v>
      </c>
      <c r="AW56" s="88">
        <f>'5 - Vedlejší náklady'!J31</f>
        <v>0</v>
      </c>
      <c r="AX56" s="88">
        <f>'5 - Vedlejší náklady'!J32</f>
        <v>0</v>
      </c>
      <c r="AY56" s="88">
        <f>'5 - Vedlejší náklady'!J33</f>
        <v>0</v>
      </c>
      <c r="AZ56" s="88">
        <f>'5 - Vedlejší náklady'!F30</f>
        <v>0</v>
      </c>
      <c r="BA56" s="88">
        <f>'5 - Vedlejší náklady'!F31</f>
        <v>0</v>
      </c>
      <c r="BB56" s="88">
        <f>'5 - Vedlejší náklady'!F32</f>
        <v>0</v>
      </c>
      <c r="BC56" s="88">
        <f>'5 - Vedlejší náklady'!F33</f>
        <v>0</v>
      </c>
      <c r="BD56" s="90">
        <f>'5 - Vedlejší náklady'!F34</f>
        <v>0</v>
      </c>
      <c r="BT56" s="86" t="s">
        <v>9</v>
      </c>
      <c r="BV56" s="86" t="s">
        <v>74</v>
      </c>
      <c r="BW56" s="86" t="s">
        <v>90</v>
      </c>
      <c r="BX56" s="86" t="s">
        <v>5</v>
      </c>
      <c r="CL56" s="86" t="s">
        <v>3</v>
      </c>
      <c r="CM56" s="86" t="s">
        <v>79</v>
      </c>
    </row>
    <row r="57" spans="1:91" s="1" customFormat="1" ht="30" customHeight="1" x14ac:dyDescent="0.3">
      <c r="B57" s="34"/>
      <c r="AR57" s="34"/>
    </row>
    <row r="58" spans="1:91" s="1" customFormat="1" ht="6.95" customHeight="1" x14ac:dyDescent="0.3"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34"/>
    </row>
  </sheetData>
  <mergeCells count="57">
    <mergeCell ref="AR2:BE2"/>
    <mergeCell ref="AN56:AP56"/>
    <mergeCell ref="AG56:AM56"/>
    <mergeCell ref="D56:H56"/>
    <mergeCell ref="J56:AF56"/>
    <mergeCell ref="AG51:AM51"/>
    <mergeCell ref="AN51:AP51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1 - SO 01 - novostavba pa...'!C2" tooltip="1 - SO 01 - novostavba pa..." display="/"/>
    <hyperlink ref="A53" location="'2 - SO 01 - ÚT,VZT,EL,Mar'!C2" tooltip="2 - SO 01 - ÚT,VZT,EL,Mar" display="/"/>
    <hyperlink ref="A54" location="'3 - ZTI'!C2" tooltip="3 - ZTI" display="/"/>
    <hyperlink ref="A55" location="'4 - Venkovní rozvody vody...'!C2" tooltip="4 - Venkovní rozvody vody..." display="/"/>
    <hyperlink ref="A56" location="'5 - Vedlejší náklady'!C2" tooltip="5 - Vedlejší náklady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22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77"/>
      <c r="C1" s="277"/>
      <c r="D1" s="276" t="s">
        <v>1</v>
      </c>
      <c r="E1" s="277"/>
      <c r="F1" s="278" t="s">
        <v>2388</v>
      </c>
      <c r="G1" s="283" t="s">
        <v>2389</v>
      </c>
      <c r="H1" s="283"/>
      <c r="I1" s="284"/>
      <c r="J1" s="278" t="s">
        <v>2390</v>
      </c>
      <c r="K1" s="276" t="s">
        <v>91</v>
      </c>
      <c r="L1" s="278" t="s">
        <v>2391</v>
      </c>
      <c r="M1" s="278"/>
      <c r="N1" s="278"/>
      <c r="O1" s="278"/>
      <c r="P1" s="278"/>
      <c r="Q1" s="278"/>
      <c r="R1" s="278"/>
      <c r="S1" s="278"/>
      <c r="T1" s="278"/>
      <c r="U1" s="274"/>
      <c r="V1" s="274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269" t="s">
        <v>6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7" t="s">
        <v>78</v>
      </c>
      <c r="AZ2" s="92" t="s">
        <v>92</v>
      </c>
      <c r="BA2" s="92" t="s">
        <v>93</v>
      </c>
      <c r="BB2" s="92" t="s">
        <v>3</v>
      </c>
      <c r="BC2" s="92" t="s">
        <v>94</v>
      </c>
      <c r="BD2" s="92" t="s">
        <v>79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93"/>
      <c r="J3" s="19"/>
      <c r="K3" s="20"/>
      <c r="AT3" s="17" t="s">
        <v>79</v>
      </c>
      <c r="AZ3" s="92" t="s">
        <v>95</v>
      </c>
      <c r="BA3" s="92" t="s">
        <v>96</v>
      </c>
      <c r="BB3" s="92" t="s">
        <v>3</v>
      </c>
      <c r="BC3" s="92" t="s">
        <v>27</v>
      </c>
      <c r="BD3" s="92" t="s">
        <v>79</v>
      </c>
    </row>
    <row r="4" spans="1:70" ht="36.950000000000003" customHeight="1" x14ac:dyDescent="0.3">
      <c r="B4" s="21"/>
      <c r="C4" s="22"/>
      <c r="D4" s="23" t="s">
        <v>97</v>
      </c>
      <c r="E4" s="22"/>
      <c r="F4" s="22"/>
      <c r="G4" s="22"/>
      <c r="H4" s="22"/>
      <c r="I4" s="94"/>
      <c r="J4" s="22"/>
      <c r="K4" s="24"/>
      <c r="M4" s="25" t="s">
        <v>12</v>
      </c>
      <c r="AT4" s="17" t="s">
        <v>4</v>
      </c>
      <c r="AZ4" s="92" t="s">
        <v>98</v>
      </c>
      <c r="BA4" s="92" t="s">
        <v>99</v>
      </c>
      <c r="BB4" s="92" t="s">
        <v>3</v>
      </c>
      <c r="BC4" s="92" t="s">
        <v>100</v>
      </c>
      <c r="BD4" s="92" t="s">
        <v>79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94"/>
      <c r="J5" s="22"/>
      <c r="K5" s="24"/>
      <c r="AZ5" s="92" t="s">
        <v>101</v>
      </c>
      <c r="BA5" s="92" t="s">
        <v>102</v>
      </c>
      <c r="BB5" s="92" t="s">
        <v>3</v>
      </c>
      <c r="BC5" s="92" t="s">
        <v>103</v>
      </c>
      <c r="BD5" s="92" t="s">
        <v>79</v>
      </c>
    </row>
    <row r="6" spans="1:70" x14ac:dyDescent="0.3">
      <c r="B6" s="21"/>
      <c r="C6" s="22"/>
      <c r="D6" s="30" t="s">
        <v>18</v>
      </c>
      <c r="E6" s="22"/>
      <c r="F6" s="22"/>
      <c r="G6" s="22"/>
      <c r="H6" s="22"/>
      <c r="I6" s="94"/>
      <c r="J6" s="22"/>
      <c r="K6" s="24"/>
      <c r="AZ6" s="92" t="s">
        <v>104</v>
      </c>
      <c r="BA6" s="92" t="s">
        <v>105</v>
      </c>
      <c r="BB6" s="92" t="s">
        <v>3</v>
      </c>
      <c r="BC6" s="92" t="s">
        <v>106</v>
      </c>
      <c r="BD6" s="92" t="s">
        <v>79</v>
      </c>
    </row>
    <row r="7" spans="1:70" ht="22.5" customHeight="1" x14ac:dyDescent="0.3">
      <c r="B7" s="21"/>
      <c r="C7" s="22"/>
      <c r="D7" s="22"/>
      <c r="E7" s="270" t="str">
        <f>'Rekapitulace stavby'!K6</f>
        <v>Zimní expozice žiraf síťovaných ZOO Dvůr Králové a.s</v>
      </c>
      <c r="F7" s="238"/>
      <c r="G7" s="238"/>
      <c r="H7" s="238"/>
      <c r="I7" s="94"/>
      <c r="J7" s="22"/>
      <c r="K7" s="24"/>
      <c r="AZ7" s="92" t="s">
        <v>107</v>
      </c>
      <c r="BA7" s="92" t="s">
        <v>108</v>
      </c>
      <c r="BB7" s="92" t="s">
        <v>3</v>
      </c>
      <c r="BC7" s="92" t="s">
        <v>109</v>
      </c>
      <c r="BD7" s="92" t="s">
        <v>79</v>
      </c>
    </row>
    <row r="8" spans="1:70" s="1" customFormat="1" x14ac:dyDescent="0.3">
      <c r="B8" s="34"/>
      <c r="C8" s="35"/>
      <c r="D8" s="30" t="s">
        <v>110</v>
      </c>
      <c r="E8" s="35"/>
      <c r="F8" s="35"/>
      <c r="G8" s="35"/>
      <c r="H8" s="35"/>
      <c r="I8" s="95"/>
      <c r="J8" s="35"/>
      <c r="K8" s="38"/>
      <c r="AZ8" s="92" t="s">
        <v>111</v>
      </c>
      <c r="BA8" s="92" t="s">
        <v>112</v>
      </c>
      <c r="BB8" s="92" t="s">
        <v>3</v>
      </c>
      <c r="BC8" s="92" t="s">
        <v>113</v>
      </c>
      <c r="BD8" s="92" t="s">
        <v>79</v>
      </c>
    </row>
    <row r="9" spans="1:70" s="1" customFormat="1" ht="36.950000000000003" customHeight="1" x14ac:dyDescent="0.3">
      <c r="B9" s="34"/>
      <c r="C9" s="35"/>
      <c r="D9" s="35"/>
      <c r="E9" s="271" t="s">
        <v>114</v>
      </c>
      <c r="F9" s="245"/>
      <c r="G9" s="245"/>
      <c r="H9" s="245"/>
      <c r="I9" s="95"/>
      <c r="J9" s="35"/>
      <c r="K9" s="38"/>
      <c r="AZ9" s="92" t="s">
        <v>115</v>
      </c>
      <c r="BA9" s="92" t="s">
        <v>116</v>
      </c>
      <c r="BB9" s="92" t="s">
        <v>3</v>
      </c>
      <c r="BC9" s="92" t="s">
        <v>117</v>
      </c>
      <c r="BD9" s="92" t="s">
        <v>79</v>
      </c>
    </row>
    <row r="10" spans="1:70" s="1" customFormat="1" ht="13.5" x14ac:dyDescent="0.3">
      <c r="B10" s="34"/>
      <c r="C10" s="35"/>
      <c r="D10" s="35"/>
      <c r="E10" s="35"/>
      <c r="F10" s="35"/>
      <c r="G10" s="35"/>
      <c r="H10" s="35"/>
      <c r="I10" s="95"/>
      <c r="J10" s="35"/>
      <c r="K10" s="38"/>
      <c r="AZ10" s="92" t="s">
        <v>118</v>
      </c>
      <c r="BA10" s="92" t="s">
        <v>119</v>
      </c>
      <c r="BB10" s="92" t="s">
        <v>3</v>
      </c>
      <c r="BC10" s="92" t="s">
        <v>120</v>
      </c>
      <c r="BD10" s="92" t="s">
        <v>79</v>
      </c>
    </row>
    <row r="11" spans="1:70" s="1" customFormat="1" ht="14.45" customHeight="1" x14ac:dyDescent="0.3">
      <c r="B11" s="34"/>
      <c r="C11" s="35"/>
      <c r="D11" s="30" t="s">
        <v>20</v>
      </c>
      <c r="E11" s="35"/>
      <c r="F11" s="28" t="s">
        <v>3</v>
      </c>
      <c r="G11" s="35"/>
      <c r="H11" s="35"/>
      <c r="I11" s="96" t="s">
        <v>21</v>
      </c>
      <c r="J11" s="28" t="s">
        <v>3</v>
      </c>
      <c r="K11" s="38"/>
      <c r="AZ11" s="92" t="s">
        <v>121</v>
      </c>
      <c r="BA11" s="92" t="s">
        <v>122</v>
      </c>
      <c r="BB11" s="92" t="s">
        <v>3</v>
      </c>
      <c r="BC11" s="92" t="s">
        <v>123</v>
      </c>
      <c r="BD11" s="92" t="s">
        <v>79</v>
      </c>
    </row>
    <row r="12" spans="1:70" s="1" customFormat="1" ht="14.45" customHeight="1" x14ac:dyDescent="0.3">
      <c r="B12" s="34"/>
      <c r="C12" s="35"/>
      <c r="D12" s="30" t="s">
        <v>22</v>
      </c>
      <c r="E12" s="35"/>
      <c r="F12" s="28" t="s">
        <v>23</v>
      </c>
      <c r="G12" s="35"/>
      <c r="H12" s="35"/>
      <c r="I12" s="96" t="s">
        <v>24</v>
      </c>
      <c r="J12" s="97" t="str">
        <f>'Rekapitulace stavby'!AN8</f>
        <v>30.6.2017</v>
      </c>
      <c r="K12" s="38"/>
      <c r="AZ12" s="92" t="s">
        <v>124</v>
      </c>
      <c r="BA12" s="92" t="s">
        <v>125</v>
      </c>
      <c r="BB12" s="92" t="s">
        <v>3</v>
      </c>
      <c r="BC12" s="92" t="s">
        <v>126</v>
      </c>
      <c r="BD12" s="92" t="s">
        <v>79</v>
      </c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95"/>
      <c r="J13" s="35"/>
      <c r="K13" s="38"/>
      <c r="AZ13" s="92" t="s">
        <v>127</v>
      </c>
      <c r="BA13" s="92" t="s">
        <v>128</v>
      </c>
      <c r="BB13" s="92" t="s">
        <v>3</v>
      </c>
      <c r="BC13" s="92" t="s">
        <v>129</v>
      </c>
      <c r="BD13" s="92" t="s">
        <v>79</v>
      </c>
    </row>
    <row r="14" spans="1:70" s="1" customFormat="1" ht="14.45" customHeight="1" x14ac:dyDescent="0.3">
      <c r="B14" s="34"/>
      <c r="C14" s="35"/>
      <c r="D14" s="30" t="s">
        <v>28</v>
      </c>
      <c r="E14" s="35"/>
      <c r="F14" s="35"/>
      <c r="G14" s="35"/>
      <c r="H14" s="35"/>
      <c r="I14" s="96" t="s">
        <v>29</v>
      </c>
      <c r="J14" s="28" t="s">
        <v>3</v>
      </c>
      <c r="K14" s="38"/>
      <c r="AZ14" s="92" t="s">
        <v>130</v>
      </c>
      <c r="BA14" s="92" t="s">
        <v>131</v>
      </c>
      <c r="BB14" s="92" t="s">
        <v>3</v>
      </c>
      <c r="BC14" s="92" t="s">
        <v>132</v>
      </c>
      <c r="BD14" s="92" t="s">
        <v>79</v>
      </c>
    </row>
    <row r="15" spans="1:70" s="1" customFormat="1" ht="18" customHeight="1" x14ac:dyDescent="0.3">
      <c r="B15" s="34"/>
      <c r="C15" s="35"/>
      <c r="D15" s="35"/>
      <c r="E15" s="28" t="s">
        <v>30</v>
      </c>
      <c r="F15" s="35"/>
      <c r="G15" s="35"/>
      <c r="H15" s="35"/>
      <c r="I15" s="96" t="s">
        <v>31</v>
      </c>
      <c r="J15" s="28" t="s">
        <v>3</v>
      </c>
      <c r="K15" s="38"/>
      <c r="AZ15" s="92" t="s">
        <v>133</v>
      </c>
      <c r="BA15" s="92" t="s">
        <v>134</v>
      </c>
      <c r="BB15" s="92" t="s">
        <v>3</v>
      </c>
      <c r="BC15" s="92" t="s">
        <v>135</v>
      </c>
      <c r="BD15" s="92" t="s">
        <v>79</v>
      </c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95"/>
      <c r="J16" s="35"/>
      <c r="K16" s="38"/>
      <c r="AZ16" s="92" t="s">
        <v>136</v>
      </c>
      <c r="BA16" s="92" t="s">
        <v>137</v>
      </c>
      <c r="BB16" s="92" t="s">
        <v>3</v>
      </c>
      <c r="BC16" s="92" t="s">
        <v>138</v>
      </c>
      <c r="BD16" s="92" t="s">
        <v>79</v>
      </c>
    </row>
    <row r="17" spans="2:56" s="1" customFormat="1" ht="14.45" customHeight="1" x14ac:dyDescent="0.3">
      <c r="B17" s="34"/>
      <c r="C17" s="35"/>
      <c r="D17" s="30" t="s">
        <v>32</v>
      </c>
      <c r="E17" s="35"/>
      <c r="F17" s="35"/>
      <c r="G17" s="35"/>
      <c r="H17" s="35"/>
      <c r="I17" s="96" t="s">
        <v>29</v>
      </c>
      <c r="J17" s="28" t="str">
        <f>IF('Rekapitulace stavby'!AN13="Vyplň údaj","",IF('Rekapitulace stavby'!AN13="","",'Rekapitulace stavby'!AN13))</f>
        <v/>
      </c>
      <c r="K17" s="38"/>
      <c r="AZ17" s="92" t="s">
        <v>139</v>
      </c>
      <c r="BA17" s="92" t="s">
        <v>140</v>
      </c>
      <c r="BB17" s="92" t="s">
        <v>3</v>
      </c>
      <c r="BC17" s="92" t="s">
        <v>141</v>
      </c>
      <c r="BD17" s="92" t="s">
        <v>79</v>
      </c>
    </row>
    <row r="18" spans="2:56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6" t="s">
        <v>31</v>
      </c>
      <c r="J18" s="28" t="str">
        <f>IF('Rekapitulace stavby'!AN14="Vyplň údaj","",IF('Rekapitulace stavby'!AN14="","",'Rekapitulace stavby'!AN14))</f>
        <v/>
      </c>
      <c r="K18" s="38"/>
      <c r="AZ18" s="92" t="s">
        <v>142</v>
      </c>
      <c r="BA18" s="92" t="s">
        <v>143</v>
      </c>
      <c r="BB18" s="92" t="s">
        <v>3</v>
      </c>
      <c r="BC18" s="92" t="s">
        <v>144</v>
      </c>
      <c r="BD18" s="92" t="s">
        <v>79</v>
      </c>
    </row>
    <row r="19" spans="2:56" s="1" customFormat="1" ht="6.95" customHeight="1" x14ac:dyDescent="0.3">
      <c r="B19" s="34"/>
      <c r="C19" s="35"/>
      <c r="D19" s="35"/>
      <c r="E19" s="35"/>
      <c r="F19" s="35"/>
      <c r="G19" s="35"/>
      <c r="H19" s="35"/>
      <c r="I19" s="95"/>
      <c r="J19" s="35"/>
      <c r="K19" s="38"/>
      <c r="AZ19" s="92" t="s">
        <v>145</v>
      </c>
      <c r="BA19" s="92" t="s">
        <v>146</v>
      </c>
      <c r="BB19" s="92" t="s">
        <v>3</v>
      </c>
      <c r="BC19" s="92" t="s">
        <v>147</v>
      </c>
      <c r="BD19" s="92" t="s">
        <v>79</v>
      </c>
    </row>
    <row r="20" spans="2:56" s="1" customFormat="1" ht="14.45" customHeight="1" x14ac:dyDescent="0.3">
      <c r="B20" s="34"/>
      <c r="C20" s="35"/>
      <c r="D20" s="30" t="s">
        <v>34</v>
      </c>
      <c r="E20" s="35"/>
      <c r="F20" s="35"/>
      <c r="G20" s="35"/>
      <c r="H20" s="35"/>
      <c r="I20" s="96" t="s">
        <v>29</v>
      </c>
      <c r="J20" s="28" t="s">
        <v>3</v>
      </c>
      <c r="K20" s="38"/>
      <c r="AZ20" s="92" t="s">
        <v>148</v>
      </c>
      <c r="BA20" s="92" t="s">
        <v>149</v>
      </c>
      <c r="BB20" s="92" t="s">
        <v>3</v>
      </c>
      <c r="BC20" s="92" t="s">
        <v>150</v>
      </c>
      <c r="BD20" s="92" t="s">
        <v>79</v>
      </c>
    </row>
    <row r="21" spans="2:56" s="1" customFormat="1" ht="18" customHeight="1" x14ac:dyDescent="0.3">
      <c r="B21" s="34"/>
      <c r="C21" s="35"/>
      <c r="D21" s="35"/>
      <c r="E21" s="28" t="s">
        <v>151</v>
      </c>
      <c r="F21" s="35"/>
      <c r="G21" s="35"/>
      <c r="H21" s="35"/>
      <c r="I21" s="96" t="s">
        <v>31</v>
      </c>
      <c r="J21" s="28" t="s">
        <v>3</v>
      </c>
      <c r="K21" s="38"/>
      <c r="AZ21" s="92" t="s">
        <v>152</v>
      </c>
      <c r="BA21" s="92" t="s">
        <v>153</v>
      </c>
      <c r="BB21" s="92" t="s">
        <v>3</v>
      </c>
      <c r="BC21" s="92" t="s">
        <v>154</v>
      </c>
      <c r="BD21" s="92" t="s">
        <v>79</v>
      </c>
    </row>
    <row r="22" spans="2:56" s="1" customFormat="1" ht="6.95" customHeight="1" x14ac:dyDescent="0.3">
      <c r="B22" s="34"/>
      <c r="C22" s="35"/>
      <c r="D22" s="35"/>
      <c r="E22" s="35"/>
      <c r="F22" s="35"/>
      <c r="G22" s="35"/>
      <c r="H22" s="35"/>
      <c r="I22" s="95"/>
      <c r="J22" s="35"/>
      <c r="K22" s="38"/>
      <c r="AZ22" s="92" t="s">
        <v>155</v>
      </c>
      <c r="BA22" s="92" t="s">
        <v>156</v>
      </c>
      <c r="BB22" s="92" t="s">
        <v>3</v>
      </c>
      <c r="BC22" s="92" t="s">
        <v>157</v>
      </c>
      <c r="BD22" s="92" t="s">
        <v>79</v>
      </c>
    </row>
    <row r="23" spans="2:56" s="1" customFormat="1" ht="14.45" customHeight="1" x14ac:dyDescent="0.3">
      <c r="B23" s="34"/>
      <c r="C23" s="35"/>
      <c r="D23" s="30" t="s">
        <v>37</v>
      </c>
      <c r="E23" s="35"/>
      <c r="F23" s="35"/>
      <c r="G23" s="35"/>
      <c r="H23" s="35"/>
      <c r="I23" s="95"/>
      <c r="J23" s="35"/>
      <c r="K23" s="38"/>
      <c r="AZ23" s="92" t="s">
        <v>158</v>
      </c>
      <c r="BA23" s="92" t="s">
        <v>159</v>
      </c>
      <c r="BB23" s="92" t="s">
        <v>3</v>
      </c>
      <c r="BC23" s="92" t="s">
        <v>160</v>
      </c>
      <c r="BD23" s="92" t="s">
        <v>79</v>
      </c>
    </row>
    <row r="24" spans="2:56" s="6" customFormat="1" ht="22.5" customHeight="1" x14ac:dyDescent="0.3">
      <c r="B24" s="98"/>
      <c r="C24" s="99"/>
      <c r="D24" s="99"/>
      <c r="E24" s="241" t="s">
        <v>3</v>
      </c>
      <c r="F24" s="272"/>
      <c r="G24" s="272"/>
      <c r="H24" s="272"/>
      <c r="I24" s="100"/>
      <c r="J24" s="99"/>
      <c r="K24" s="101"/>
      <c r="AZ24" s="102" t="s">
        <v>161</v>
      </c>
      <c r="BA24" s="102" t="s">
        <v>162</v>
      </c>
      <c r="BB24" s="102" t="s">
        <v>3</v>
      </c>
      <c r="BC24" s="102" t="s">
        <v>163</v>
      </c>
      <c r="BD24" s="102" t="s">
        <v>79</v>
      </c>
    </row>
    <row r="25" spans="2:56" s="1" customFormat="1" ht="6.95" customHeight="1" x14ac:dyDescent="0.3">
      <c r="B25" s="34"/>
      <c r="C25" s="35"/>
      <c r="D25" s="35"/>
      <c r="E25" s="35"/>
      <c r="F25" s="35"/>
      <c r="G25" s="35"/>
      <c r="H25" s="35"/>
      <c r="I25" s="95"/>
      <c r="J25" s="35"/>
      <c r="K25" s="38"/>
      <c r="AZ25" s="92" t="s">
        <v>164</v>
      </c>
      <c r="BA25" s="92" t="s">
        <v>165</v>
      </c>
      <c r="BB25" s="92" t="s">
        <v>3</v>
      </c>
      <c r="BC25" s="92" t="s">
        <v>166</v>
      </c>
      <c r="BD25" s="92" t="s">
        <v>79</v>
      </c>
    </row>
    <row r="26" spans="2:56" s="1" customFormat="1" ht="6.95" customHeight="1" x14ac:dyDescent="0.3">
      <c r="B26" s="34"/>
      <c r="C26" s="35"/>
      <c r="D26" s="61"/>
      <c r="E26" s="61"/>
      <c r="F26" s="61"/>
      <c r="G26" s="61"/>
      <c r="H26" s="61"/>
      <c r="I26" s="103"/>
      <c r="J26" s="61"/>
      <c r="K26" s="104"/>
      <c r="AZ26" s="92" t="s">
        <v>167</v>
      </c>
      <c r="BA26" s="92" t="s">
        <v>168</v>
      </c>
      <c r="BB26" s="92" t="s">
        <v>3</v>
      </c>
      <c r="BC26" s="92" t="s">
        <v>169</v>
      </c>
      <c r="BD26" s="92" t="s">
        <v>79</v>
      </c>
    </row>
    <row r="27" spans="2:56" s="1" customFormat="1" ht="25.35" customHeight="1" x14ac:dyDescent="0.3">
      <c r="B27" s="34"/>
      <c r="C27" s="35"/>
      <c r="D27" s="105" t="s">
        <v>38</v>
      </c>
      <c r="E27" s="35"/>
      <c r="F27" s="35"/>
      <c r="G27" s="35"/>
      <c r="H27" s="35"/>
      <c r="I27" s="95"/>
      <c r="J27" s="106">
        <f>ROUND(J101,0)</f>
        <v>0</v>
      </c>
      <c r="K27" s="38"/>
      <c r="AZ27" s="92" t="s">
        <v>170</v>
      </c>
      <c r="BA27" s="92" t="s">
        <v>171</v>
      </c>
      <c r="BB27" s="92" t="s">
        <v>3</v>
      </c>
      <c r="BC27" s="92" t="s">
        <v>172</v>
      </c>
      <c r="BD27" s="92" t="s">
        <v>79</v>
      </c>
    </row>
    <row r="28" spans="2:56" s="1" customFormat="1" ht="6.95" customHeight="1" x14ac:dyDescent="0.3">
      <c r="B28" s="34"/>
      <c r="C28" s="35"/>
      <c r="D28" s="61"/>
      <c r="E28" s="61"/>
      <c r="F28" s="61"/>
      <c r="G28" s="61"/>
      <c r="H28" s="61"/>
      <c r="I28" s="103"/>
      <c r="J28" s="61"/>
      <c r="K28" s="104"/>
      <c r="AZ28" s="92" t="s">
        <v>173</v>
      </c>
      <c r="BA28" s="92" t="s">
        <v>174</v>
      </c>
      <c r="BB28" s="92" t="s">
        <v>3</v>
      </c>
      <c r="BC28" s="92" t="s">
        <v>175</v>
      </c>
      <c r="BD28" s="92" t="s">
        <v>79</v>
      </c>
    </row>
    <row r="29" spans="2:56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107" t="s">
        <v>39</v>
      </c>
      <c r="J29" s="39" t="s">
        <v>41</v>
      </c>
      <c r="K29" s="38"/>
      <c r="AZ29" s="92" t="s">
        <v>176</v>
      </c>
      <c r="BA29" s="92" t="s">
        <v>177</v>
      </c>
      <c r="BB29" s="92" t="s">
        <v>3</v>
      </c>
      <c r="BC29" s="92" t="s">
        <v>178</v>
      </c>
      <c r="BD29" s="92" t="s">
        <v>79</v>
      </c>
    </row>
    <row r="30" spans="2:56" s="1" customFormat="1" ht="14.45" customHeight="1" x14ac:dyDescent="0.3">
      <c r="B30" s="34"/>
      <c r="C30" s="35"/>
      <c r="D30" s="42" t="s">
        <v>42</v>
      </c>
      <c r="E30" s="42" t="s">
        <v>43</v>
      </c>
      <c r="F30" s="108">
        <f>ROUND(SUM(BE101:BE1221), 0)</f>
        <v>0</v>
      </c>
      <c r="G30" s="35"/>
      <c r="H30" s="35"/>
      <c r="I30" s="109">
        <v>0.21</v>
      </c>
      <c r="J30" s="108">
        <f>ROUND(ROUND((SUM(BE101:BE1221)), 0)*I30, 0)</f>
        <v>0</v>
      </c>
      <c r="K30" s="38"/>
      <c r="AZ30" s="92" t="s">
        <v>179</v>
      </c>
      <c r="BA30" s="92" t="s">
        <v>179</v>
      </c>
      <c r="BB30" s="92" t="s">
        <v>3</v>
      </c>
      <c r="BC30" s="92" t="s">
        <v>180</v>
      </c>
      <c r="BD30" s="92" t="s">
        <v>79</v>
      </c>
    </row>
    <row r="31" spans="2:56" s="1" customFormat="1" ht="14.45" customHeight="1" x14ac:dyDescent="0.3">
      <c r="B31" s="34"/>
      <c r="C31" s="35"/>
      <c r="D31" s="35"/>
      <c r="E31" s="42" t="s">
        <v>44</v>
      </c>
      <c r="F31" s="108">
        <f>ROUND(SUM(BF101:BF1221), 0)</f>
        <v>0</v>
      </c>
      <c r="G31" s="35"/>
      <c r="H31" s="35"/>
      <c r="I31" s="109">
        <v>0.15</v>
      </c>
      <c r="J31" s="108">
        <f>ROUND(ROUND((SUM(BF101:BF1221)), 0)*I31, 0)</f>
        <v>0</v>
      </c>
      <c r="K31" s="38"/>
      <c r="AZ31" s="92" t="s">
        <v>181</v>
      </c>
      <c r="BA31" s="92" t="s">
        <v>181</v>
      </c>
      <c r="BB31" s="92" t="s">
        <v>3</v>
      </c>
      <c r="BC31" s="92" t="s">
        <v>182</v>
      </c>
      <c r="BD31" s="92" t="s">
        <v>79</v>
      </c>
    </row>
    <row r="32" spans="2:56" s="1" customFormat="1" ht="14.45" hidden="1" customHeight="1" x14ac:dyDescent="0.3">
      <c r="B32" s="34"/>
      <c r="C32" s="35"/>
      <c r="D32" s="35"/>
      <c r="E32" s="42" t="s">
        <v>45</v>
      </c>
      <c r="F32" s="108">
        <f>ROUND(SUM(BG101:BG1221), 0)</f>
        <v>0</v>
      </c>
      <c r="G32" s="35"/>
      <c r="H32" s="35"/>
      <c r="I32" s="109">
        <v>0.21</v>
      </c>
      <c r="J32" s="108">
        <v>0</v>
      </c>
      <c r="K32" s="38"/>
      <c r="AZ32" s="92" t="s">
        <v>183</v>
      </c>
      <c r="BA32" s="92" t="s">
        <v>183</v>
      </c>
      <c r="BB32" s="92" t="s">
        <v>3</v>
      </c>
      <c r="BC32" s="92" t="s">
        <v>184</v>
      </c>
      <c r="BD32" s="92" t="s">
        <v>79</v>
      </c>
    </row>
    <row r="33" spans="2:56" s="1" customFormat="1" ht="14.45" hidden="1" customHeight="1" x14ac:dyDescent="0.3">
      <c r="B33" s="34"/>
      <c r="C33" s="35"/>
      <c r="D33" s="35"/>
      <c r="E33" s="42" t="s">
        <v>46</v>
      </c>
      <c r="F33" s="108">
        <f>ROUND(SUM(BH101:BH1221), 0)</f>
        <v>0</v>
      </c>
      <c r="G33" s="35"/>
      <c r="H33" s="35"/>
      <c r="I33" s="109">
        <v>0.15</v>
      </c>
      <c r="J33" s="108">
        <v>0</v>
      </c>
      <c r="K33" s="38"/>
      <c r="AZ33" s="92" t="s">
        <v>185</v>
      </c>
      <c r="BA33" s="92" t="s">
        <v>185</v>
      </c>
      <c r="BB33" s="92" t="s">
        <v>3</v>
      </c>
      <c r="BC33" s="92" t="s">
        <v>186</v>
      </c>
      <c r="BD33" s="92" t="s">
        <v>79</v>
      </c>
    </row>
    <row r="34" spans="2:56" s="1" customFormat="1" ht="14.45" hidden="1" customHeight="1" x14ac:dyDescent="0.3">
      <c r="B34" s="34"/>
      <c r="C34" s="35"/>
      <c r="D34" s="35"/>
      <c r="E34" s="42" t="s">
        <v>47</v>
      </c>
      <c r="F34" s="108">
        <f>ROUND(SUM(BI101:BI1221), 0)</f>
        <v>0</v>
      </c>
      <c r="G34" s="35"/>
      <c r="H34" s="35"/>
      <c r="I34" s="109">
        <v>0</v>
      </c>
      <c r="J34" s="108">
        <v>0</v>
      </c>
      <c r="K34" s="38"/>
      <c r="AZ34" s="92" t="s">
        <v>187</v>
      </c>
      <c r="BA34" s="92" t="s">
        <v>188</v>
      </c>
      <c r="BB34" s="92" t="s">
        <v>3</v>
      </c>
      <c r="BC34" s="92" t="s">
        <v>189</v>
      </c>
      <c r="BD34" s="92" t="s">
        <v>79</v>
      </c>
    </row>
    <row r="35" spans="2:56" s="1" customFormat="1" ht="6.95" customHeight="1" x14ac:dyDescent="0.3">
      <c r="B35" s="34"/>
      <c r="C35" s="35"/>
      <c r="D35" s="35"/>
      <c r="E35" s="35"/>
      <c r="F35" s="35"/>
      <c r="G35" s="35"/>
      <c r="H35" s="35"/>
      <c r="I35" s="95"/>
      <c r="J35" s="35"/>
      <c r="K35" s="38"/>
      <c r="AZ35" s="92" t="s">
        <v>190</v>
      </c>
      <c r="BA35" s="92" t="s">
        <v>191</v>
      </c>
      <c r="BB35" s="92" t="s">
        <v>3</v>
      </c>
      <c r="BC35" s="92" t="s">
        <v>192</v>
      </c>
      <c r="BD35" s="92" t="s">
        <v>79</v>
      </c>
    </row>
    <row r="36" spans="2:56" s="1" customFormat="1" ht="25.35" customHeight="1" x14ac:dyDescent="0.3">
      <c r="B36" s="34"/>
      <c r="C36" s="110"/>
      <c r="D36" s="111" t="s">
        <v>48</v>
      </c>
      <c r="E36" s="64"/>
      <c r="F36" s="64"/>
      <c r="G36" s="112" t="s">
        <v>49</v>
      </c>
      <c r="H36" s="113" t="s">
        <v>50</v>
      </c>
      <c r="I36" s="114"/>
      <c r="J36" s="115">
        <f>SUM(J27:J34)</f>
        <v>0</v>
      </c>
      <c r="K36" s="116"/>
      <c r="AZ36" s="92" t="s">
        <v>193</v>
      </c>
      <c r="BA36" s="92" t="s">
        <v>193</v>
      </c>
      <c r="BB36" s="92" t="s">
        <v>3</v>
      </c>
      <c r="BC36" s="92" t="s">
        <v>194</v>
      </c>
      <c r="BD36" s="92" t="s">
        <v>79</v>
      </c>
    </row>
    <row r="37" spans="2:56" s="1" customFormat="1" ht="14.45" customHeight="1" x14ac:dyDescent="0.3">
      <c r="B37" s="49"/>
      <c r="C37" s="50"/>
      <c r="D37" s="50"/>
      <c r="E37" s="50"/>
      <c r="F37" s="50"/>
      <c r="G37" s="50"/>
      <c r="H37" s="50"/>
      <c r="I37" s="117"/>
      <c r="J37" s="50"/>
      <c r="K37" s="51"/>
      <c r="AZ37" s="92" t="s">
        <v>195</v>
      </c>
      <c r="BA37" s="92" t="s">
        <v>195</v>
      </c>
      <c r="BB37" s="92" t="s">
        <v>3</v>
      </c>
      <c r="BC37" s="92" t="s">
        <v>196</v>
      </c>
      <c r="BD37" s="92" t="s">
        <v>79</v>
      </c>
    </row>
    <row r="38" spans="2:56" ht="13.5" x14ac:dyDescent="0.3">
      <c r="AZ38" s="92" t="s">
        <v>197</v>
      </c>
      <c r="BA38" s="92" t="s">
        <v>197</v>
      </c>
      <c r="BB38" s="92" t="s">
        <v>3</v>
      </c>
      <c r="BC38" s="92" t="s">
        <v>198</v>
      </c>
      <c r="BD38" s="92" t="s">
        <v>79</v>
      </c>
    </row>
    <row r="39" spans="2:56" ht="13.5" x14ac:dyDescent="0.3">
      <c r="AZ39" s="92" t="s">
        <v>199</v>
      </c>
      <c r="BA39" s="92" t="s">
        <v>200</v>
      </c>
      <c r="BB39" s="92" t="s">
        <v>3</v>
      </c>
      <c r="BC39" s="92" t="s">
        <v>201</v>
      </c>
      <c r="BD39" s="92" t="s">
        <v>79</v>
      </c>
    </row>
    <row r="40" spans="2:56" ht="13.5" x14ac:dyDescent="0.3">
      <c r="AZ40" s="92" t="s">
        <v>202</v>
      </c>
      <c r="BA40" s="92" t="s">
        <v>203</v>
      </c>
      <c r="BB40" s="92" t="s">
        <v>3</v>
      </c>
      <c r="BC40" s="92" t="s">
        <v>204</v>
      </c>
      <c r="BD40" s="92" t="s">
        <v>79</v>
      </c>
    </row>
    <row r="41" spans="2:56" s="1" customFormat="1" ht="6.95" customHeight="1" x14ac:dyDescent="0.3">
      <c r="B41" s="52"/>
      <c r="C41" s="53"/>
      <c r="D41" s="53"/>
      <c r="E41" s="53"/>
      <c r="F41" s="53"/>
      <c r="G41" s="53"/>
      <c r="H41" s="53"/>
      <c r="I41" s="118"/>
      <c r="J41" s="53"/>
      <c r="K41" s="119"/>
      <c r="AZ41" s="92" t="s">
        <v>205</v>
      </c>
      <c r="BA41" s="92" t="s">
        <v>206</v>
      </c>
      <c r="BB41" s="92" t="s">
        <v>3</v>
      </c>
      <c r="BC41" s="92" t="s">
        <v>207</v>
      </c>
      <c r="BD41" s="92" t="s">
        <v>79</v>
      </c>
    </row>
    <row r="42" spans="2:56" s="1" customFormat="1" ht="36.950000000000003" customHeight="1" x14ac:dyDescent="0.3">
      <c r="B42" s="34"/>
      <c r="C42" s="23" t="s">
        <v>208</v>
      </c>
      <c r="D42" s="35"/>
      <c r="E42" s="35"/>
      <c r="F42" s="35"/>
      <c r="G42" s="35"/>
      <c r="H42" s="35"/>
      <c r="I42" s="95"/>
      <c r="J42" s="35"/>
      <c r="K42" s="38"/>
    </row>
    <row r="43" spans="2:56" s="1" customFormat="1" ht="6.95" customHeight="1" x14ac:dyDescent="0.3">
      <c r="B43" s="34"/>
      <c r="C43" s="35"/>
      <c r="D43" s="35"/>
      <c r="E43" s="35"/>
      <c r="F43" s="35"/>
      <c r="G43" s="35"/>
      <c r="H43" s="35"/>
      <c r="I43" s="95"/>
      <c r="J43" s="35"/>
      <c r="K43" s="38"/>
    </row>
    <row r="44" spans="2:56" s="1" customFormat="1" ht="14.45" customHeight="1" x14ac:dyDescent="0.3">
      <c r="B44" s="34"/>
      <c r="C44" s="30" t="s">
        <v>18</v>
      </c>
      <c r="D44" s="35"/>
      <c r="E44" s="35"/>
      <c r="F44" s="35"/>
      <c r="G44" s="35"/>
      <c r="H44" s="35"/>
      <c r="I44" s="95"/>
      <c r="J44" s="35"/>
      <c r="K44" s="38"/>
    </row>
    <row r="45" spans="2:56" s="1" customFormat="1" ht="22.5" customHeight="1" x14ac:dyDescent="0.3">
      <c r="B45" s="34"/>
      <c r="C45" s="35"/>
      <c r="D45" s="35"/>
      <c r="E45" s="270" t="str">
        <f>E7</f>
        <v>Zimní expozice žiraf síťovaných ZOO Dvůr Králové a.s</v>
      </c>
      <c r="F45" s="245"/>
      <c r="G45" s="245"/>
      <c r="H45" s="245"/>
      <c r="I45" s="95"/>
      <c r="J45" s="35"/>
      <c r="K45" s="38"/>
    </row>
    <row r="46" spans="2:56" s="1" customFormat="1" ht="14.45" customHeight="1" x14ac:dyDescent="0.3">
      <c r="B46" s="34"/>
      <c r="C46" s="30" t="s">
        <v>110</v>
      </c>
      <c r="D46" s="35"/>
      <c r="E46" s="35"/>
      <c r="F46" s="35"/>
      <c r="G46" s="35"/>
      <c r="H46" s="35"/>
      <c r="I46" s="95"/>
      <c r="J46" s="35"/>
      <c r="K46" s="38"/>
    </row>
    <row r="47" spans="2:56" s="1" customFormat="1" ht="23.25" customHeight="1" x14ac:dyDescent="0.3">
      <c r="B47" s="34"/>
      <c r="C47" s="35"/>
      <c r="D47" s="35"/>
      <c r="E47" s="271" t="str">
        <f>E9</f>
        <v>1 - SO 01 - novostavba pavilonu žiraf</v>
      </c>
      <c r="F47" s="245"/>
      <c r="G47" s="245"/>
      <c r="H47" s="245"/>
      <c r="I47" s="95"/>
      <c r="J47" s="35"/>
      <c r="K47" s="38"/>
    </row>
    <row r="48" spans="2:56" s="1" customFormat="1" ht="6.95" customHeight="1" x14ac:dyDescent="0.3">
      <c r="B48" s="34"/>
      <c r="C48" s="35"/>
      <c r="D48" s="35"/>
      <c r="E48" s="35"/>
      <c r="F48" s="35"/>
      <c r="G48" s="35"/>
      <c r="H48" s="35"/>
      <c r="I48" s="95"/>
      <c r="J48" s="35"/>
      <c r="K48" s="38"/>
    </row>
    <row r="49" spans="2:47" s="1" customFormat="1" ht="18" customHeight="1" x14ac:dyDescent="0.3">
      <c r="B49" s="34"/>
      <c r="C49" s="30" t="s">
        <v>22</v>
      </c>
      <c r="D49" s="35"/>
      <c r="E49" s="35"/>
      <c r="F49" s="28" t="str">
        <f>F12</f>
        <v>Dvůr Králové nad Labem</v>
      </c>
      <c r="G49" s="35"/>
      <c r="H49" s="35"/>
      <c r="I49" s="96" t="s">
        <v>24</v>
      </c>
      <c r="J49" s="97" t="str">
        <f>IF(J12="","",J12)</f>
        <v>30.6.2017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95"/>
      <c r="J50" s="35"/>
      <c r="K50" s="38"/>
    </row>
    <row r="51" spans="2:47" s="1" customFormat="1" x14ac:dyDescent="0.3">
      <c r="B51" s="34"/>
      <c r="C51" s="30" t="s">
        <v>28</v>
      </c>
      <c r="D51" s="35"/>
      <c r="E51" s="35"/>
      <c r="F51" s="28" t="str">
        <f>E15</f>
        <v>ZOO Dvůr Králové a.s., Štefánikova 1029, D.K.n.L.</v>
      </c>
      <c r="G51" s="35"/>
      <c r="H51" s="35"/>
      <c r="I51" s="96" t="s">
        <v>34</v>
      </c>
      <c r="J51" s="28" t="str">
        <f>E21</f>
        <v>Projektis spol s r.o., Legionářská 562, D.K.n.L.</v>
      </c>
      <c r="K51" s="38"/>
    </row>
    <row r="52" spans="2:47" s="1" customFormat="1" ht="14.45" customHeight="1" x14ac:dyDescent="0.3">
      <c r="B52" s="34"/>
      <c r="C52" s="30" t="s">
        <v>32</v>
      </c>
      <c r="D52" s="35"/>
      <c r="E52" s="35"/>
      <c r="F52" s="28" t="str">
        <f>IF(E18="","",E18)</f>
        <v/>
      </c>
      <c r="G52" s="35"/>
      <c r="H52" s="35"/>
      <c r="I52" s="95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95"/>
      <c r="J53" s="35"/>
      <c r="K53" s="38"/>
    </row>
    <row r="54" spans="2:47" s="1" customFormat="1" ht="29.25" customHeight="1" x14ac:dyDescent="0.3">
      <c r="B54" s="34"/>
      <c r="C54" s="120" t="s">
        <v>209</v>
      </c>
      <c r="D54" s="110"/>
      <c r="E54" s="110"/>
      <c r="F54" s="110"/>
      <c r="G54" s="110"/>
      <c r="H54" s="110"/>
      <c r="I54" s="121"/>
      <c r="J54" s="122" t="s">
        <v>210</v>
      </c>
      <c r="K54" s="12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95"/>
      <c r="J55" s="35"/>
      <c r="K55" s="38"/>
    </row>
    <row r="56" spans="2:47" s="1" customFormat="1" ht="29.25" customHeight="1" x14ac:dyDescent="0.3">
      <c r="B56" s="34"/>
      <c r="C56" s="124" t="s">
        <v>211</v>
      </c>
      <c r="D56" s="35"/>
      <c r="E56" s="35"/>
      <c r="F56" s="35"/>
      <c r="G56" s="35"/>
      <c r="H56" s="35"/>
      <c r="I56" s="95"/>
      <c r="J56" s="106">
        <f>J101</f>
        <v>0</v>
      </c>
      <c r="K56" s="38"/>
      <c r="AU56" s="17" t="s">
        <v>212</v>
      </c>
    </row>
    <row r="57" spans="2:47" s="7" customFormat="1" ht="24.95" customHeight="1" x14ac:dyDescent="0.3">
      <c r="B57" s="125"/>
      <c r="C57" s="126"/>
      <c r="D57" s="127" t="s">
        <v>213</v>
      </c>
      <c r="E57" s="128"/>
      <c r="F57" s="128"/>
      <c r="G57" s="128"/>
      <c r="H57" s="128"/>
      <c r="I57" s="129"/>
      <c r="J57" s="130">
        <f>J102</f>
        <v>0</v>
      </c>
      <c r="K57" s="131"/>
    </row>
    <row r="58" spans="2:47" s="8" customFormat="1" ht="19.899999999999999" customHeight="1" x14ac:dyDescent="0.3">
      <c r="B58" s="132"/>
      <c r="C58" s="133"/>
      <c r="D58" s="134" t="s">
        <v>214</v>
      </c>
      <c r="E58" s="135"/>
      <c r="F58" s="135"/>
      <c r="G58" s="135"/>
      <c r="H58" s="135"/>
      <c r="I58" s="136"/>
      <c r="J58" s="137">
        <f>J103</f>
        <v>0</v>
      </c>
      <c r="K58" s="138"/>
    </row>
    <row r="59" spans="2:47" s="8" customFormat="1" ht="19.899999999999999" customHeight="1" x14ac:dyDescent="0.3">
      <c r="B59" s="132"/>
      <c r="C59" s="133"/>
      <c r="D59" s="134" t="s">
        <v>215</v>
      </c>
      <c r="E59" s="135"/>
      <c r="F59" s="135"/>
      <c r="G59" s="135"/>
      <c r="H59" s="135"/>
      <c r="I59" s="136"/>
      <c r="J59" s="137">
        <f>J189</f>
        <v>0</v>
      </c>
      <c r="K59" s="138"/>
    </row>
    <row r="60" spans="2:47" s="8" customFormat="1" ht="19.899999999999999" customHeight="1" x14ac:dyDescent="0.3">
      <c r="B60" s="132"/>
      <c r="C60" s="133"/>
      <c r="D60" s="134" t="s">
        <v>216</v>
      </c>
      <c r="E60" s="135"/>
      <c r="F60" s="135"/>
      <c r="G60" s="135"/>
      <c r="H60" s="135"/>
      <c r="I60" s="136"/>
      <c r="J60" s="137">
        <f>J339</f>
        <v>0</v>
      </c>
      <c r="K60" s="138"/>
    </row>
    <row r="61" spans="2:47" s="8" customFormat="1" ht="19.899999999999999" customHeight="1" x14ac:dyDescent="0.3">
      <c r="B61" s="132"/>
      <c r="C61" s="133"/>
      <c r="D61" s="134" t="s">
        <v>217</v>
      </c>
      <c r="E61" s="135"/>
      <c r="F61" s="135"/>
      <c r="G61" s="135"/>
      <c r="H61" s="135"/>
      <c r="I61" s="136"/>
      <c r="J61" s="137">
        <f>J431</f>
        <v>0</v>
      </c>
      <c r="K61" s="138"/>
    </row>
    <row r="62" spans="2:47" s="8" customFormat="1" ht="19.899999999999999" customHeight="1" x14ac:dyDescent="0.3">
      <c r="B62" s="132"/>
      <c r="C62" s="133"/>
      <c r="D62" s="134" t="s">
        <v>218</v>
      </c>
      <c r="E62" s="135"/>
      <c r="F62" s="135"/>
      <c r="G62" s="135"/>
      <c r="H62" s="135"/>
      <c r="I62" s="136"/>
      <c r="J62" s="137">
        <f>J452</f>
        <v>0</v>
      </c>
      <c r="K62" s="138"/>
    </row>
    <row r="63" spans="2:47" s="8" customFormat="1" ht="19.899999999999999" customHeight="1" x14ac:dyDescent="0.3">
      <c r="B63" s="132"/>
      <c r="C63" s="133"/>
      <c r="D63" s="134" t="s">
        <v>219</v>
      </c>
      <c r="E63" s="135"/>
      <c r="F63" s="135"/>
      <c r="G63" s="135"/>
      <c r="H63" s="135"/>
      <c r="I63" s="136"/>
      <c r="J63" s="137">
        <f>J462</f>
        <v>0</v>
      </c>
      <c r="K63" s="138"/>
    </row>
    <row r="64" spans="2:47" s="8" customFormat="1" ht="19.899999999999999" customHeight="1" x14ac:dyDescent="0.3">
      <c r="B64" s="132"/>
      <c r="C64" s="133"/>
      <c r="D64" s="134" t="s">
        <v>220</v>
      </c>
      <c r="E64" s="135"/>
      <c r="F64" s="135"/>
      <c r="G64" s="135"/>
      <c r="H64" s="135"/>
      <c r="I64" s="136"/>
      <c r="J64" s="137">
        <f>J613</f>
        <v>0</v>
      </c>
      <c r="K64" s="138"/>
    </row>
    <row r="65" spans="2:11" s="8" customFormat="1" ht="19.899999999999999" customHeight="1" x14ac:dyDescent="0.3">
      <c r="B65" s="132"/>
      <c r="C65" s="133"/>
      <c r="D65" s="134" t="s">
        <v>221</v>
      </c>
      <c r="E65" s="135"/>
      <c r="F65" s="135"/>
      <c r="G65" s="135"/>
      <c r="H65" s="135"/>
      <c r="I65" s="136"/>
      <c r="J65" s="137">
        <f>J713</f>
        <v>0</v>
      </c>
      <c r="K65" s="138"/>
    </row>
    <row r="66" spans="2:11" s="8" customFormat="1" ht="19.899999999999999" customHeight="1" x14ac:dyDescent="0.3">
      <c r="B66" s="132"/>
      <c r="C66" s="133"/>
      <c r="D66" s="134" t="s">
        <v>222</v>
      </c>
      <c r="E66" s="135"/>
      <c r="F66" s="135"/>
      <c r="G66" s="135"/>
      <c r="H66" s="135"/>
      <c r="I66" s="136"/>
      <c r="J66" s="137">
        <f>J731</f>
        <v>0</v>
      </c>
      <c r="K66" s="138"/>
    </row>
    <row r="67" spans="2:11" s="8" customFormat="1" ht="19.899999999999999" customHeight="1" x14ac:dyDescent="0.3">
      <c r="B67" s="132"/>
      <c r="C67" s="133"/>
      <c r="D67" s="134" t="s">
        <v>223</v>
      </c>
      <c r="E67" s="135"/>
      <c r="F67" s="135"/>
      <c r="G67" s="135"/>
      <c r="H67" s="135"/>
      <c r="I67" s="136"/>
      <c r="J67" s="137">
        <f>J737</f>
        <v>0</v>
      </c>
      <c r="K67" s="138"/>
    </row>
    <row r="68" spans="2:11" s="7" customFormat="1" ht="24.95" customHeight="1" x14ac:dyDescent="0.3">
      <c r="B68" s="125"/>
      <c r="C68" s="126"/>
      <c r="D68" s="127" t="s">
        <v>224</v>
      </c>
      <c r="E68" s="128"/>
      <c r="F68" s="128"/>
      <c r="G68" s="128"/>
      <c r="H68" s="128"/>
      <c r="I68" s="129"/>
      <c r="J68" s="130">
        <f>J739</f>
        <v>0</v>
      </c>
      <c r="K68" s="131"/>
    </row>
    <row r="69" spans="2:11" s="8" customFormat="1" ht="19.899999999999999" customHeight="1" x14ac:dyDescent="0.3">
      <c r="B69" s="132"/>
      <c r="C69" s="133"/>
      <c r="D69" s="134" t="s">
        <v>225</v>
      </c>
      <c r="E69" s="135"/>
      <c r="F69" s="135"/>
      <c r="G69" s="135"/>
      <c r="H69" s="135"/>
      <c r="I69" s="136"/>
      <c r="J69" s="137">
        <f>J740</f>
        <v>0</v>
      </c>
      <c r="K69" s="138"/>
    </row>
    <row r="70" spans="2:11" s="8" customFormat="1" ht="19.899999999999999" customHeight="1" x14ac:dyDescent="0.3">
      <c r="B70" s="132"/>
      <c r="C70" s="133"/>
      <c r="D70" s="134" t="s">
        <v>226</v>
      </c>
      <c r="E70" s="135"/>
      <c r="F70" s="135"/>
      <c r="G70" s="135"/>
      <c r="H70" s="135"/>
      <c r="I70" s="136"/>
      <c r="J70" s="137">
        <f>J794</f>
        <v>0</v>
      </c>
      <c r="K70" s="138"/>
    </row>
    <row r="71" spans="2:11" s="8" customFormat="1" ht="19.899999999999999" customHeight="1" x14ac:dyDescent="0.3">
      <c r="B71" s="132"/>
      <c r="C71" s="133"/>
      <c r="D71" s="134" t="s">
        <v>227</v>
      </c>
      <c r="E71" s="135"/>
      <c r="F71" s="135"/>
      <c r="G71" s="135"/>
      <c r="H71" s="135"/>
      <c r="I71" s="136"/>
      <c r="J71" s="137">
        <f>J803</f>
        <v>0</v>
      </c>
      <c r="K71" s="138"/>
    </row>
    <row r="72" spans="2:11" s="8" customFormat="1" ht="19.899999999999999" customHeight="1" x14ac:dyDescent="0.3">
      <c r="B72" s="132"/>
      <c r="C72" s="133"/>
      <c r="D72" s="134" t="s">
        <v>228</v>
      </c>
      <c r="E72" s="135"/>
      <c r="F72" s="135"/>
      <c r="G72" s="135"/>
      <c r="H72" s="135"/>
      <c r="I72" s="136"/>
      <c r="J72" s="137">
        <f>J813</f>
        <v>0</v>
      </c>
      <c r="K72" s="138"/>
    </row>
    <row r="73" spans="2:11" s="8" customFormat="1" ht="19.899999999999999" customHeight="1" x14ac:dyDescent="0.3">
      <c r="B73" s="132"/>
      <c r="C73" s="133"/>
      <c r="D73" s="134" t="s">
        <v>229</v>
      </c>
      <c r="E73" s="135"/>
      <c r="F73" s="135"/>
      <c r="G73" s="135"/>
      <c r="H73" s="135"/>
      <c r="I73" s="136"/>
      <c r="J73" s="137">
        <f>J816</f>
        <v>0</v>
      </c>
      <c r="K73" s="138"/>
    </row>
    <row r="74" spans="2:11" s="8" customFormat="1" ht="19.899999999999999" customHeight="1" x14ac:dyDescent="0.3">
      <c r="B74" s="132"/>
      <c r="C74" s="133"/>
      <c r="D74" s="134" t="s">
        <v>230</v>
      </c>
      <c r="E74" s="135"/>
      <c r="F74" s="135"/>
      <c r="G74" s="135"/>
      <c r="H74" s="135"/>
      <c r="I74" s="136"/>
      <c r="J74" s="137">
        <f>J969</f>
        <v>0</v>
      </c>
      <c r="K74" s="138"/>
    </row>
    <row r="75" spans="2:11" s="8" customFormat="1" ht="19.899999999999999" customHeight="1" x14ac:dyDescent="0.3">
      <c r="B75" s="132"/>
      <c r="C75" s="133"/>
      <c r="D75" s="134" t="s">
        <v>231</v>
      </c>
      <c r="E75" s="135"/>
      <c r="F75" s="135"/>
      <c r="G75" s="135"/>
      <c r="H75" s="135"/>
      <c r="I75" s="136"/>
      <c r="J75" s="137">
        <f>J1030</f>
        <v>0</v>
      </c>
      <c r="K75" s="138"/>
    </row>
    <row r="76" spans="2:11" s="8" customFormat="1" ht="19.899999999999999" customHeight="1" x14ac:dyDescent="0.3">
      <c r="B76" s="132"/>
      <c r="C76" s="133"/>
      <c r="D76" s="134" t="s">
        <v>232</v>
      </c>
      <c r="E76" s="135"/>
      <c r="F76" s="135"/>
      <c r="G76" s="135"/>
      <c r="H76" s="135"/>
      <c r="I76" s="136"/>
      <c r="J76" s="137">
        <f>J1057</f>
        <v>0</v>
      </c>
      <c r="K76" s="138"/>
    </row>
    <row r="77" spans="2:11" s="8" customFormat="1" ht="19.899999999999999" customHeight="1" x14ac:dyDescent="0.3">
      <c r="B77" s="132"/>
      <c r="C77" s="133"/>
      <c r="D77" s="134" t="s">
        <v>233</v>
      </c>
      <c r="E77" s="135"/>
      <c r="F77" s="135"/>
      <c r="G77" s="135"/>
      <c r="H77" s="135"/>
      <c r="I77" s="136"/>
      <c r="J77" s="137">
        <f>J1081</f>
        <v>0</v>
      </c>
      <c r="K77" s="138"/>
    </row>
    <row r="78" spans="2:11" s="8" customFormat="1" ht="19.899999999999999" customHeight="1" x14ac:dyDescent="0.3">
      <c r="B78" s="132"/>
      <c r="C78" s="133"/>
      <c r="D78" s="134" t="s">
        <v>234</v>
      </c>
      <c r="E78" s="135"/>
      <c r="F78" s="135"/>
      <c r="G78" s="135"/>
      <c r="H78" s="135"/>
      <c r="I78" s="136"/>
      <c r="J78" s="137">
        <f>J1144</f>
        <v>0</v>
      </c>
      <c r="K78" s="138"/>
    </row>
    <row r="79" spans="2:11" s="8" customFormat="1" ht="19.899999999999999" customHeight="1" x14ac:dyDescent="0.3">
      <c r="B79" s="132"/>
      <c r="C79" s="133"/>
      <c r="D79" s="134" t="s">
        <v>235</v>
      </c>
      <c r="E79" s="135"/>
      <c r="F79" s="135"/>
      <c r="G79" s="135"/>
      <c r="H79" s="135"/>
      <c r="I79" s="136"/>
      <c r="J79" s="137">
        <f>J1153</f>
        <v>0</v>
      </c>
      <c r="K79" s="138"/>
    </row>
    <row r="80" spans="2:11" s="8" customFormat="1" ht="19.899999999999999" customHeight="1" x14ac:dyDescent="0.3">
      <c r="B80" s="132"/>
      <c r="C80" s="133"/>
      <c r="D80" s="134" t="s">
        <v>236</v>
      </c>
      <c r="E80" s="135"/>
      <c r="F80" s="135"/>
      <c r="G80" s="135"/>
      <c r="H80" s="135"/>
      <c r="I80" s="136"/>
      <c r="J80" s="137">
        <f>J1173</f>
        <v>0</v>
      </c>
      <c r="K80" s="138"/>
    </row>
    <row r="81" spans="2:12" s="8" customFormat="1" ht="19.899999999999999" customHeight="1" x14ac:dyDescent="0.3">
      <c r="B81" s="132"/>
      <c r="C81" s="133"/>
      <c r="D81" s="134" t="s">
        <v>237</v>
      </c>
      <c r="E81" s="135"/>
      <c r="F81" s="135"/>
      <c r="G81" s="135"/>
      <c r="H81" s="135"/>
      <c r="I81" s="136"/>
      <c r="J81" s="137">
        <f>J1212</f>
        <v>0</v>
      </c>
      <c r="K81" s="138"/>
    </row>
    <row r="82" spans="2:12" s="1" customFormat="1" ht="21.75" customHeight="1" x14ac:dyDescent="0.3">
      <c r="B82" s="34"/>
      <c r="C82" s="35"/>
      <c r="D82" s="35"/>
      <c r="E82" s="35"/>
      <c r="F82" s="35"/>
      <c r="G82" s="35"/>
      <c r="H82" s="35"/>
      <c r="I82" s="95"/>
      <c r="J82" s="35"/>
      <c r="K82" s="38"/>
    </row>
    <row r="83" spans="2:12" s="1" customFormat="1" ht="6.95" customHeight="1" x14ac:dyDescent="0.3">
      <c r="B83" s="49"/>
      <c r="C83" s="50"/>
      <c r="D83" s="50"/>
      <c r="E83" s="50"/>
      <c r="F83" s="50"/>
      <c r="G83" s="50"/>
      <c r="H83" s="50"/>
      <c r="I83" s="117"/>
      <c r="J83" s="50"/>
      <c r="K83" s="51"/>
    </row>
    <row r="87" spans="2:12" s="1" customFormat="1" ht="6.95" customHeight="1" x14ac:dyDescent="0.3">
      <c r="B87" s="52"/>
      <c r="C87" s="53"/>
      <c r="D87" s="53"/>
      <c r="E87" s="53"/>
      <c r="F87" s="53"/>
      <c r="G87" s="53"/>
      <c r="H87" s="53"/>
      <c r="I87" s="118"/>
      <c r="J87" s="53"/>
      <c r="K87" s="53"/>
      <c r="L87" s="34"/>
    </row>
    <row r="88" spans="2:12" s="1" customFormat="1" ht="36.950000000000003" customHeight="1" x14ac:dyDescent="0.3">
      <c r="B88" s="34"/>
      <c r="C88" s="54" t="s">
        <v>238</v>
      </c>
      <c r="L88" s="34"/>
    </row>
    <row r="89" spans="2:12" s="1" customFormat="1" ht="6.95" customHeight="1" x14ac:dyDescent="0.3">
      <c r="B89" s="34"/>
      <c r="L89" s="34"/>
    </row>
    <row r="90" spans="2:12" s="1" customFormat="1" ht="14.45" customHeight="1" x14ac:dyDescent="0.3">
      <c r="B90" s="34"/>
      <c r="C90" s="56" t="s">
        <v>18</v>
      </c>
      <c r="L90" s="34"/>
    </row>
    <row r="91" spans="2:12" s="1" customFormat="1" ht="22.5" customHeight="1" x14ac:dyDescent="0.3">
      <c r="B91" s="34"/>
      <c r="E91" s="273" t="str">
        <f>E7</f>
        <v>Zimní expozice žiraf síťovaných ZOO Dvůr Králové a.s</v>
      </c>
      <c r="F91" s="235"/>
      <c r="G91" s="235"/>
      <c r="H91" s="235"/>
      <c r="L91" s="34"/>
    </row>
    <row r="92" spans="2:12" s="1" customFormat="1" ht="14.45" customHeight="1" x14ac:dyDescent="0.3">
      <c r="B92" s="34"/>
      <c r="C92" s="56" t="s">
        <v>110</v>
      </c>
      <c r="L92" s="34"/>
    </row>
    <row r="93" spans="2:12" s="1" customFormat="1" ht="23.25" customHeight="1" x14ac:dyDescent="0.3">
      <c r="B93" s="34"/>
      <c r="E93" s="253" t="str">
        <f>E9</f>
        <v>1 - SO 01 - novostavba pavilonu žiraf</v>
      </c>
      <c r="F93" s="235"/>
      <c r="G93" s="235"/>
      <c r="H93" s="235"/>
      <c r="L93" s="34"/>
    </row>
    <row r="94" spans="2:12" s="1" customFormat="1" ht="6.95" customHeight="1" x14ac:dyDescent="0.3">
      <c r="B94" s="34"/>
      <c r="L94" s="34"/>
    </row>
    <row r="95" spans="2:12" s="1" customFormat="1" ht="18" customHeight="1" x14ac:dyDescent="0.3">
      <c r="B95" s="34"/>
      <c r="C95" s="56" t="s">
        <v>22</v>
      </c>
      <c r="F95" s="139" t="str">
        <f>F12</f>
        <v>Dvůr Králové nad Labem</v>
      </c>
      <c r="I95" s="140" t="s">
        <v>24</v>
      </c>
      <c r="J95" s="60" t="str">
        <f>IF(J12="","",J12)</f>
        <v>30.6.2017</v>
      </c>
      <c r="L95" s="34"/>
    </row>
    <row r="96" spans="2:12" s="1" customFormat="1" ht="6.95" customHeight="1" x14ac:dyDescent="0.3">
      <c r="B96" s="34"/>
      <c r="L96" s="34"/>
    </row>
    <row r="97" spans="2:65" s="1" customFormat="1" x14ac:dyDescent="0.3">
      <c r="B97" s="34"/>
      <c r="C97" s="56" t="s">
        <v>28</v>
      </c>
      <c r="F97" s="139" t="str">
        <f>E15</f>
        <v>ZOO Dvůr Králové a.s., Štefánikova 1029, D.K.n.L.</v>
      </c>
      <c r="I97" s="140" t="s">
        <v>34</v>
      </c>
      <c r="J97" s="139" t="str">
        <f>E21</f>
        <v>Projektis spol s r.o., Legionářská 562, D.K.n.L.</v>
      </c>
      <c r="L97" s="34"/>
    </row>
    <row r="98" spans="2:65" s="1" customFormat="1" ht="14.45" customHeight="1" x14ac:dyDescent="0.3">
      <c r="B98" s="34"/>
      <c r="C98" s="56" t="s">
        <v>32</v>
      </c>
      <c r="F98" s="139" t="str">
        <f>IF(E18="","",E18)</f>
        <v/>
      </c>
      <c r="L98" s="34"/>
    </row>
    <row r="99" spans="2:65" s="1" customFormat="1" ht="10.35" customHeight="1" x14ac:dyDescent="0.3">
      <c r="B99" s="34"/>
      <c r="L99" s="34"/>
    </row>
    <row r="100" spans="2:65" s="9" customFormat="1" ht="29.25" customHeight="1" x14ac:dyDescent="0.3">
      <c r="B100" s="141"/>
      <c r="C100" s="142" t="s">
        <v>239</v>
      </c>
      <c r="D100" s="143" t="s">
        <v>57</v>
      </c>
      <c r="E100" s="143" t="s">
        <v>53</v>
      </c>
      <c r="F100" s="143" t="s">
        <v>240</v>
      </c>
      <c r="G100" s="143" t="s">
        <v>241</v>
      </c>
      <c r="H100" s="143" t="s">
        <v>242</v>
      </c>
      <c r="I100" s="144" t="s">
        <v>243</v>
      </c>
      <c r="J100" s="143" t="s">
        <v>210</v>
      </c>
      <c r="K100" s="145" t="s">
        <v>244</v>
      </c>
      <c r="L100" s="141"/>
      <c r="M100" s="66" t="s">
        <v>245</v>
      </c>
      <c r="N100" s="67" t="s">
        <v>42</v>
      </c>
      <c r="O100" s="67" t="s">
        <v>246</v>
      </c>
      <c r="P100" s="67" t="s">
        <v>247</v>
      </c>
      <c r="Q100" s="67" t="s">
        <v>248</v>
      </c>
      <c r="R100" s="67" t="s">
        <v>249</v>
      </c>
      <c r="S100" s="67" t="s">
        <v>250</v>
      </c>
      <c r="T100" s="68" t="s">
        <v>251</v>
      </c>
    </row>
    <row r="101" spans="2:65" s="1" customFormat="1" ht="29.25" customHeight="1" x14ac:dyDescent="0.35">
      <c r="B101" s="34"/>
      <c r="C101" s="70" t="s">
        <v>211</v>
      </c>
      <c r="J101" s="146">
        <f>BK101</f>
        <v>0</v>
      </c>
      <c r="L101" s="34"/>
      <c r="M101" s="69"/>
      <c r="N101" s="61"/>
      <c r="O101" s="61"/>
      <c r="P101" s="147">
        <f>P102+P739</f>
        <v>0</v>
      </c>
      <c r="Q101" s="61"/>
      <c r="R101" s="147">
        <f>R102+R739</f>
        <v>1811.721186862836</v>
      </c>
      <c r="S101" s="61"/>
      <c r="T101" s="148">
        <f>T102+T739</f>
        <v>331.8744220000001</v>
      </c>
      <c r="AT101" s="17" t="s">
        <v>71</v>
      </c>
      <c r="AU101" s="17" t="s">
        <v>212</v>
      </c>
      <c r="BK101" s="149">
        <f>BK102+BK739</f>
        <v>0</v>
      </c>
    </row>
    <row r="102" spans="2:65" s="10" customFormat="1" ht="37.35" customHeight="1" x14ac:dyDescent="0.35">
      <c r="B102" s="150"/>
      <c r="D102" s="151" t="s">
        <v>71</v>
      </c>
      <c r="E102" s="152" t="s">
        <v>252</v>
      </c>
      <c r="F102" s="152" t="s">
        <v>253</v>
      </c>
      <c r="I102" s="153"/>
      <c r="J102" s="154">
        <f>BK102</f>
        <v>0</v>
      </c>
      <c r="L102" s="150"/>
      <c r="M102" s="155"/>
      <c r="N102" s="156"/>
      <c r="O102" s="156"/>
      <c r="P102" s="157">
        <f>P103+P189+P339+P431+P452+P462+P613+P713+P731+P737</f>
        <v>0</v>
      </c>
      <c r="Q102" s="156"/>
      <c r="R102" s="157">
        <f>R103+R189+R339+R431+R452+R462+R613+R713+R731+R737</f>
        <v>1739.2472235620503</v>
      </c>
      <c r="S102" s="156"/>
      <c r="T102" s="158">
        <f>T103+T189+T339+T431+T452+T462+T613+T713+T731+T737</f>
        <v>331.8744220000001</v>
      </c>
      <c r="AR102" s="151" t="s">
        <v>9</v>
      </c>
      <c r="AT102" s="159" t="s">
        <v>71</v>
      </c>
      <c r="AU102" s="159" t="s">
        <v>72</v>
      </c>
      <c r="AY102" s="151" t="s">
        <v>254</v>
      </c>
      <c r="BK102" s="160">
        <f>BK103+BK189+BK339+BK431+BK452+BK462+BK613+BK713+BK731+BK737</f>
        <v>0</v>
      </c>
    </row>
    <row r="103" spans="2:65" s="10" customFormat="1" ht="19.899999999999999" customHeight="1" x14ac:dyDescent="0.3">
      <c r="B103" s="150"/>
      <c r="D103" s="161" t="s">
        <v>71</v>
      </c>
      <c r="E103" s="162" t="s">
        <v>9</v>
      </c>
      <c r="F103" s="162" t="s">
        <v>255</v>
      </c>
      <c r="I103" s="153"/>
      <c r="J103" s="163">
        <f>BK103</f>
        <v>0</v>
      </c>
      <c r="L103" s="150"/>
      <c r="M103" s="155"/>
      <c r="N103" s="156"/>
      <c r="O103" s="156"/>
      <c r="P103" s="157">
        <f>SUM(P104:P188)</f>
        <v>0</v>
      </c>
      <c r="Q103" s="156"/>
      <c r="R103" s="157">
        <f>SUM(R104:R188)</f>
        <v>267.76711462439999</v>
      </c>
      <c r="S103" s="156"/>
      <c r="T103" s="158">
        <f>SUM(T104:T188)</f>
        <v>0</v>
      </c>
      <c r="AR103" s="151" t="s">
        <v>9</v>
      </c>
      <c r="AT103" s="159" t="s">
        <v>71</v>
      </c>
      <c r="AU103" s="159" t="s">
        <v>9</v>
      </c>
      <c r="AY103" s="151" t="s">
        <v>254</v>
      </c>
      <c r="BK103" s="160">
        <f>SUM(BK104:BK188)</f>
        <v>0</v>
      </c>
    </row>
    <row r="104" spans="2:65" s="1" customFormat="1" ht="22.5" customHeight="1" x14ac:dyDescent="0.3">
      <c r="B104" s="164"/>
      <c r="C104" s="165" t="s">
        <v>9</v>
      </c>
      <c r="D104" s="165" t="s">
        <v>256</v>
      </c>
      <c r="E104" s="166" t="s">
        <v>257</v>
      </c>
      <c r="F104" s="167" t="s">
        <v>258</v>
      </c>
      <c r="G104" s="168" t="s">
        <v>259</v>
      </c>
      <c r="H104" s="169">
        <v>2</v>
      </c>
      <c r="I104" s="170"/>
      <c r="J104" s="171">
        <f>ROUND(I104*H104,0)</f>
        <v>0</v>
      </c>
      <c r="K104" s="167" t="s">
        <v>260</v>
      </c>
      <c r="L104" s="34"/>
      <c r="M104" s="172" t="s">
        <v>3</v>
      </c>
      <c r="N104" s="173" t="s">
        <v>43</v>
      </c>
      <c r="O104" s="35"/>
      <c r="P104" s="174">
        <f>O104*H104</f>
        <v>0</v>
      </c>
      <c r="Q104" s="174">
        <v>0</v>
      </c>
      <c r="R104" s="174">
        <f>Q104*H104</f>
        <v>0</v>
      </c>
      <c r="S104" s="174">
        <v>0</v>
      </c>
      <c r="T104" s="175">
        <f>S104*H104</f>
        <v>0</v>
      </c>
      <c r="AR104" s="17" t="s">
        <v>261</v>
      </c>
      <c r="AT104" s="17" t="s">
        <v>256</v>
      </c>
      <c r="AU104" s="17" t="s">
        <v>79</v>
      </c>
      <c r="AY104" s="17" t="s">
        <v>254</v>
      </c>
      <c r="BE104" s="176">
        <f>IF(N104="základní",J104,0)</f>
        <v>0</v>
      </c>
      <c r="BF104" s="176">
        <f>IF(N104="snížená",J104,0)</f>
        <v>0</v>
      </c>
      <c r="BG104" s="176">
        <f>IF(N104="zákl. přenesená",J104,0)</f>
        <v>0</v>
      </c>
      <c r="BH104" s="176">
        <f>IF(N104="sníž. přenesená",J104,0)</f>
        <v>0</v>
      </c>
      <c r="BI104" s="176">
        <f>IF(N104="nulová",J104,0)</f>
        <v>0</v>
      </c>
      <c r="BJ104" s="17" t="s">
        <v>9</v>
      </c>
      <c r="BK104" s="176">
        <f>ROUND(I104*H104,0)</f>
        <v>0</v>
      </c>
      <c r="BL104" s="17" t="s">
        <v>261</v>
      </c>
      <c r="BM104" s="17" t="s">
        <v>262</v>
      </c>
    </row>
    <row r="105" spans="2:65" s="11" customFormat="1" ht="13.5" x14ac:dyDescent="0.3">
      <c r="B105" s="177"/>
      <c r="D105" s="178" t="s">
        <v>263</v>
      </c>
      <c r="E105" s="179" t="s">
        <v>3</v>
      </c>
      <c r="F105" s="180" t="s">
        <v>79</v>
      </c>
      <c r="H105" s="181">
        <v>2</v>
      </c>
      <c r="I105" s="182"/>
      <c r="L105" s="177"/>
      <c r="M105" s="183"/>
      <c r="N105" s="184"/>
      <c r="O105" s="184"/>
      <c r="P105" s="184"/>
      <c r="Q105" s="184"/>
      <c r="R105" s="184"/>
      <c r="S105" s="184"/>
      <c r="T105" s="185"/>
      <c r="AT105" s="186" t="s">
        <v>263</v>
      </c>
      <c r="AU105" s="186" t="s">
        <v>79</v>
      </c>
      <c r="AV105" s="11" t="s">
        <v>79</v>
      </c>
      <c r="AW105" s="11" t="s">
        <v>36</v>
      </c>
      <c r="AX105" s="11" t="s">
        <v>9</v>
      </c>
      <c r="AY105" s="186" t="s">
        <v>254</v>
      </c>
    </row>
    <row r="106" spans="2:65" s="1" customFormat="1" ht="22.5" customHeight="1" x14ac:dyDescent="0.3">
      <c r="B106" s="164"/>
      <c r="C106" s="165" t="s">
        <v>79</v>
      </c>
      <c r="D106" s="165" t="s">
        <v>256</v>
      </c>
      <c r="E106" s="166" t="s">
        <v>264</v>
      </c>
      <c r="F106" s="167" t="s">
        <v>265</v>
      </c>
      <c r="G106" s="168" t="s">
        <v>259</v>
      </c>
      <c r="H106" s="169">
        <v>2</v>
      </c>
      <c r="I106" s="170"/>
      <c r="J106" s="171">
        <f>ROUND(I106*H106,0)</f>
        <v>0</v>
      </c>
      <c r="K106" s="167" t="s">
        <v>260</v>
      </c>
      <c r="L106" s="34"/>
      <c r="M106" s="172" t="s">
        <v>3</v>
      </c>
      <c r="N106" s="173" t="s">
        <v>43</v>
      </c>
      <c r="O106" s="35"/>
      <c r="P106" s="174">
        <f>O106*H106</f>
        <v>0</v>
      </c>
      <c r="Q106" s="174">
        <v>5.7312200000000003E-5</v>
      </c>
      <c r="R106" s="174">
        <f>Q106*H106</f>
        <v>1.1462440000000001E-4</v>
      </c>
      <c r="S106" s="174">
        <v>0</v>
      </c>
      <c r="T106" s="175">
        <f>S106*H106</f>
        <v>0</v>
      </c>
      <c r="AR106" s="17" t="s">
        <v>85</v>
      </c>
      <c r="AT106" s="17" t="s">
        <v>256</v>
      </c>
      <c r="AU106" s="17" t="s">
        <v>79</v>
      </c>
      <c r="AY106" s="17" t="s">
        <v>254</v>
      </c>
      <c r="BE106" s="176">
        <f>IF(N106="základní",J106,0)</f>
        <v>0</v>
      </c>
      <c r="BF106" s="176">
        <f>IF(N106="snížená",J106,0)</f>
        <v>0</v>
      </c>
      <c r="BG106" s="176">
        <f>IF(N106="zákl. přenesená",J106,0)</f>
        <v>0</v>
      </c>
      <c r="BH106" s="176">
        <f>IF(N106="sníž. přenesená",J106,0)</f>
        <v>0</v>
      </c>
      <c r="BI106" s="176">
        <f>IF(N106="nulová",J106,0)</f>
        <v>0</v>
      </c>
      <c r="BJ106" s="17" t="s">
        <v>9</v>
      </c>
      <c r="BK106" s="176">
        <f>ROUND(I106*H106,0)</f>
        <v>0</v>
      </c>
      <c r="BL106" s="17" t="s">
        <v>85</v>
      </c>
      <c r="BM106" s="17" t="s">
        <v>266</v>
      </c>
    </row>
    <row r="107" spans="2:65" s="11" customFormat="1" ht="13.5" x14ac:dyDescent="0.3">
      <c r="B107" s="177"/>
      <c r="D107" s="178" t="s">
        <v>263</v>
      </c>
      <c r="E107" s="179" t="s">
        <v>3</v>
      </c>
      <c r="F107" s="180" t="s">
        <v>79</v>
      </c>
      <c r="H107" s="181">
        <v>2</v>
      </c>
      <c r="I107" s="182"/>
      <c r="L107" s="177"/>
      <c r="M107" s="183"/>
      <c r="N107" s="184"/>
      <c r="O107" s="184"/>
      <c r="P107" s="184"/>
      <c r="Q107" s="184"/>
      <c r="R107" s="184"/>
      <c r="S107" s="184"/>
      <c r="T107" s="185"/>
      <c r="AT107" s="186" t="s">
        <v>263</v>
      </c>
      <c r="AU107" s="186" t="s">
        <v>79</v>
      </c>
      <c r="AV107" s="11" t="s">
        <v>79</v>
      </c>
      <c r="AW107" s="11" t="s">
        <v>36</v>
      </c>
      <c r="AX107" s="11" t="s">
        <v>9</v>
      </c>
      <c r="AY107" s="186" t="s">
        <v>254</v>
      </c>
    </row>
    <row r="108" spans="2:65" s="1" customFormat="1" ht="22.5" customHeight="1" x14ac:dyDescent="0.3">
      <c r="B108" s="164"/>
      <c r="C108" s="165" t="s">
        <v>82</v>
      </c>
      <c r="D108" s="165" t="s">
        <v>256</v>
      </c>
      <c r="E108" s="166" t="s">
        <v>267</v>
      </c>
      <c r="F108" s="167" t="s">
        <v>268</v>
      </c>
      <c r="G108" s="168" t="s">
        <v>269</v>
      </c>
      <c r="H108" s="169">
        <v>51.86</v>
      </c>
      <c r="I108" s="170"/>
      <c r="J108" s="171">
        <f>ROUND(I108*H108,0)</f>
        <v>0</v>
      </c>
      <c r="K108" s="167" t="s">
        <v>260</v>
      </c>
      <c r="L108" s="34"/>
      <c r="M108" s="172" t="s">
        <v>3</v>
      </c>
      <c r="N108" s="173" t="s">
        <v>43</v>
      </c>
      <c r="O108" s="35"/>
      <c r="P108" s="174">
        <f>O108*H108</f>
        <v>0</v>
      </c>
      <c r="Q108" s="174">
        <v>0</v>
      </c>
      <c r="R108" s="174">
        <f>Q108*H108</f>
        <v>0</v>
      </c>
      <c r="S108" s="174">
        <v>0</v>
      </c>
      <c r="T108" s="175">
        <f>S108*H108</f>
        <v>0</v>
      </c>
      <c r="AR108" s="17" t="s">
        <v>85</v>
      </c>
      <c r="AT108" s="17" t="s">
        <v>256</v>
      </c>
      <c r="AU108" s="17" t="s">
        <v>79</v>
      </c>
      <c r="AY108" s="17" t="s">
        <v>254</v>
      </c>
      <c r="BE108" s="176">
        <f>IF(N108="základní",J108,0)</f>
        <v>0</v>
      </c>
      <c r="BF108" s="176">
        <f>IF(N108="snížená",J108,0)</f>
        <v>0</v>
      </c>
      <c r="BG108" s="176">
        <f>IF(N108="zákl. přenesená",J108,0)</f>
        <v>0</v>
      </c>
      <c r="BH108" s="176">
        <f>IF(N108="sníž. přenesená",J108,0)</f>
        <v>0</v>
      </c>
      <c r="BI108" s="176">
        <f>IF(N108="nulová",J108,0)</f>
        <v>0</v>
      </c>
      <c r="BJ108" s="17" t="s">
        <v>9</v>
      </c>
      <c r="BK108" s="176">
        <f>ROUND(I108*H108,0)</f>
        <v>0</v>
      </c>
      <c r="BL108" s="17" t="s">
        <v>85</v>
      </c>
      <c r="BM108" s="17" t="s">
        <v>270</v>
      </c>
    </row>
    <row r="109" spans="2:65" s="11" customFormat="1" ht="13.5" x14ac:dyDescent="0.3">
      <c r="B109" s="177"/>
      <c r="D109" s="178" t="s">
        <v>263</v>
      </c>
      <c r="E109" s="179" t="s">
        <v>3</v>
      </c>
      <c r="F109" s="180" t="s">
        <v>271</v>
      </c>
      <c r="H109" s="181">
        <v>51.86</v>
      </c>
      <c r="I109" s="182"/>
      <c r="L109" s="177"/>
      <c r="M109" s="183"/>
      <c r="N109" s="184"/>
      <c r="O109" s="184"/>
      <c r="P109" s="184"/>
      <c r="Q109" s="184"/>
      <c r="R109" s="184"/>
      <c r="S109" s="184"/>
      <c r="T109" s="185"/>
      <c r="AT109" s="186" t="s">
        <v>263</v>
      </c>
      <c r="AU109" s="186" t="s">
        <v>79</v>
      </c>
      <c r="AV109" s="11" t="s">
        <v>79</v>
      </c>
      <c r="AW109" s="11" t="s">
        <v>36</v>
      </c>
      <c r="AX109" s="11" t="s">
        <v>9</v>
      </c>
      <c r="AY109" s="186" t="s">
        <v>254</v>
      </c>
    </row>
    <row r="110" spans="2:65" s="1" customFormat="1" ht="22.5" customHeight="1" x14ac:dyDescent="0.3">
      <c r="B110" s="164"/>
      <c r="C110" s="165" t="s">
        <v>85</v>
      </c>
      <c r="D110" s="165" t="s">
        <v>256</v>
      </c>
      <c r="E110" s="166" t="s">
        <v>272</v>
      </c>
      <c r="F110" s="167" t="s">
        <v>273</v>
      </c>
      <c r="G110" s="168" t="s">
        <v>269</v>
      </c>
      <c r="H110" s="169">
        <v>307.53800000000001</v>
      </c>
      <c r="I110" s="170"/>
      <c r="J110" s="171">
        <f>ROUND(I110*H110,0)</f>
        <v>0</v>
      </c>
      <c r="K110" s="167" t="s">
        <v>260</v>
      </c>
      <c r="L110" s="34"/>
      <c r="M110" s="172" t="s">
        <v>3</v>
      </c>
      <c r="N110" s="173" t="s">
        <v>43</v>
      </c>
      <c r="O110" s="35"/>
      <c r="P110" s="174">
        <f>O110*H110</f>
        <v>0</v>
      </c>
      <c r="Q110" s="174">
        <v>0</v>
      </c>
      <c r="R110" s="174">
        <f>Q110*H110</f>
        <v>0</v>
      </c>
      <c r="S110" s="174">
        <v>0</v>
      </c>
      <c r="T110" s="175">
        <f>S110*H110</f>
        <v>0</v>
      </c>
      <c r="AR110" s="17" t="s">
        <v>85</v>
      </c>
      <c r="AT110" s="17" t="s">
        <v>256</v>
      </c>
      <c r="AU110" s="17" t="s">
        <v>79</v>
      </c>
      <c r="AY110" s="17" t="s">
        <v>254</v>
      </c>
      <c r="BE110" s="176">
        <f>IF(N110="základní",J110,0)</f>
        <v>0</v>
      </c>
      <c r="BF110" s="176">
        <f>IF(N110="snížená",J110,0)</f>
        <v>0</v>
      </c>
      <c r="BG110" s="176">
        <f>IF(N110="zákl. přenesená",J110,0)</f>
        <v>0</v>
      </c>
      <c r="BH110" s="176">
        <f>IF(N110="sníž. přenesená",J110,0)</f>
        <v>0</v>
      </c>
      <c r="BI110" s="176">
        <f>IF(N110="nulová",J110,0)</f>
        <v>0</v>
      </c>
      <c r="BJ110" s="17" t="s">
        <v>9</v>
      </c>
      <c r="BK110" s="176">
        <f>ROUND(I110*H110,0)</f>
        <v>0</v>
      </c>
      <c r="BL110" s="17" t="s">
        <v>85</v>
      </c>
      <c r="BM110" s="17" t="s">
        <v>274</v>
      </c>
    </row>
    <row r="111" spans="2:65" s="11" customFormat="1" ht="13.5" x14ac:dyDescent="0.3">
      <c r="B111" s="177"/>
      <c r="D111" s="187" t="s">
        <v>263</v>
      </c>
      <c r="E111" s="186" t="s">
        <v>3</v>
      </c>
      <c r="F111" s="188" t="s">
        <v>275</v>
      </c>
      <c r="H111" s="189">
        <v>270.13799999999998</v>
      </c>
      <c r="I111" s="182"/>
      <c r="L111" s="177"/>
      <c r="M111" s="183"/>
      <c r="N111" s="184"/>
      <c r="O111" s="184"/>
      <c r="P111" s="184"/>
      <c r="Q111" s="184"/>
      <c r="R111" s="184"/>
      <c r="S111" s="184"/>
      <c r="T111" s="185"/>
      <c r="AT111" s="186" t="s">
        <v>263</v>
      </c>
      <c r="AU111" s="186" t="s">
        <v>79</v>
      </c>
      <c r="AV111" s="11" t="s">
        <v>79</v>
      </c>
      <c r="AW111" s="11" t="s">
        <v>36</v>
      </c>
      <c r="AX111" s="11" t="s">
        <v>72</v>
      </c>
      <c r="AY111" s="186" t="s">
        <v>254</v>
      </c>
    </row>
    <row r="112" spans="2:65" s="11" customFormat="1" ht="13.5" x14ac:dyDescent="0.3">
      <c r="B112" s="177"/>
      <c r="D112" s="187" t="s">
        <v>263</v>
      </c>
      <c r="E112" s="186" t="s">
        <v>3</v>
      </c>
      <c r="F112" s="188" t="s">
        <v>276</v>
      </c>
      <c r="H112" s="189">
        <v>37.4</v>
      </c>
      <c r="I112" s="182"/>
      <c r="L112" s="177"/>
      <c r="M112" s="183"/>
      <c r="N112" s="184"/>
      <c r="O112" s="184"/>
      <c r="P112" s="184"/>
      <c r="Q112" s="184"/>
      <c r="R112" s="184"/>
      <c r="S112" s="184"/>
      <c r="T112" s="185"/>
      <c r="AT112" s="186" t="s">
        <v>263</v>
      </c>
      <c r="AU112" s="186" t="s">
        <v>79</v>
      </c>
      <c r="AV112" s="11" t="s">
        <v>79</v>
      </c>
      <c r="AW112" s="11" t="s">
        <v>36</v>
      </c>
      <c r="AX112" s="11" t="s">
        <v>72</v>
      </c>
      <c r="AY112" s="186" t="s">
        <v>254</v>
      </c>
    </row>
    <row r="113" spans="2:65" s="12" customFormat="1" ht="13.5" x14ac:dyDescent="0.3">
      <c r="B113" s="190"/>
      <c r="D113" s="178" t="s">
        <v>263</v>
      </c>
      <c r="E113" s="191" t="s">
        <v>92</v>
      </c>
      <c r="F113" s="192" t="s">
        <v>277</v>
      </c>
      <c r="H113" s="193">
        <v>307.53800000000001</v>
      </c>
      <c r="I113" s="194"/>
      <c r="L113" s="190"/>
      <c r="M113" s="195"/>
      <c r="N113" s="196"/>
      <c r="O113" s="196"/>
      <c r="P113" s="196"/>
      <c r="Q113" s="196"/>
      <c r="R113" s="196"/>
      <c r="S113" s="196"/>
      <c r="T113" s="197"/>
      <c r="AT113" s="198" t="s">
        <v>263</v>
      </c>
      <c r="AU113" s="198" t="s">
        <v>79</v>
      </c>
      <c r="AV113" s="12" t="s">
        <v>82</v>
      </c>
      <c r="AW113" s="12" t="s">
        <v>36</v>
      </c>
      <c r="AX113" s="12" t="s">
        <v>9</v>
      </c>
      <c r="AY113" s="198" t="s">
        <v>254</v>
      </c>
    </row>
    <row r="114" spans="2:65" s="1" customFormat="1" ht="22.5" customHeight="1" x14ac:dyDescent="0.3">
      <c r="B114" s="164"/>
      <c r="C114" s="165" t="s">
        <v>88</v>
      </c>
      <c r="D114" s="165" t="s">
        <v>256</v>
      </c>
      <c r="E114" s="166" t="s">
        <v>278</v>
      </c>
      <c r="F114" s="167" t="s">
        <v>279</v>
      </c>
      <c r="G114" s="168" t="s">
        <v>269</v>
      </c>
      <c r="H114" s="169">
        <v>169.10400000000001</v>
      </c>
      <c r="I114" s="170"/>
      <c r="J114" s="171">
        <f>ROUND(I114*H114,0)</f>
        <v>0</v>
      </c>
      <c r="K114" s="167" t="s">
        <v>260</v>
      </c>
      <c r="L114" s="34"/>
      <c r="M114" s="172" t="s">
        <v>3</v>
      </c>
      <c r="N114" s="173" t="s">
        <v>43</v>
      </c>
      <c r="O114" s="35"/>
      <c r="P114" s="174">
        <f>O114*H114</f>
        <v>0</v>
      </c>
      <c r="Q114" s="174">
        <v>0</v>
      </c>
      <c r="R114" s="174">
        <f>Q114*H114</f>
        <v>0</v>
      </c>
      <c r="S114" s="174">
        <v>0</v>
      </c>
      <c r="T114" s="175">
        <f>S114*H114</f>
        <v>0</v>
      </c>
      <c r="AR114" s="17" t="s">
        <v>85</v>
      </c>
      <c r="AT114" s="17" t="s">
        <v>256</v>
      </c>
      <c r="AU114" s="17" t="s">
        <v>79</v>
      </c>
      <c r="AY114" s="17" t="s">
        <v>254</v>
      </c>
      <c r="BE114" s="176">
        <f>IF(N114="základní",J114,0)</f>
        <v>0</v>
      </c>
      <c r="BF114" s="176">
        <f>IF(N114="snížená",J114,0)</f>
        <v>0</v>
      </c>
      <c r="BG114" s="176">
        <f>IF(N114="zákl. přenesená",J114,0)</f>
        <v>0</v>
      </c>
      <c r="BH114" s="176">
        <f>IF(N114="sníž. přenesená",J114,0)</f>
        <v>0</v>
      </c>
      <c r="BI114" s="176">
        <f>IF(N114="nulová",J114,0)</f>
        <v>0</v>
      </c>
      <c r="BJ114" s="17" t="s">
        <v>9</v>
      </c>
      <c r="BK114" s="176">
        <f>ROUND(I114*H114,0)</f>
        <v>0</v>
      </c>
      <c r="BL114" s="17" t="s">
        <v>85</v>
      </c>
      <c r="BM114" s="17" t="s">
        <v>280</v>
      </c>
    </row>
    <row r="115" spans="2:65" s="11" customFormat="1" ht="13.5" x14ac:dyDescent="0.3">
      <c r="B115" s="177"/>
      <c r="D115" s="187" t="s">
        <v>263</v>
      </c>
      <c r="E115" s="186" t="s">
        <v>3</v>
      </c>
      <c r="F115" s="188" t="s">
        <v>281</v>
      </c>
      <c r="H115" s="189">
        <v>22.308</v>
      </c>
      <c r="I115" s="182"/>
      <c r="L115" s="177"/>
      <c r="M115" s="183"/>
      <c r="N115" s="184"/>
      <c r="O115" s="184"/>
      <c r="P115" s="184"/>
      <c r="Q115" s="184"/>
      <c r="R115" s="184"/>
      <c r="S115" s="184"/>
      <c r="T115" s="185"/>
      <c r="AT115" s="186" t="s">
        <v>263</v>
      </c>
      <c r="AU115" s="186" t="s">
        <v>79</v>
      </c>
      <c r="AV115" s="11" t="s">
        <v>79</v>
      </c>
      <c r="AW115" s="11" t="s">
        <v>36</v>
      </c>
      <c r="AX115" s="11" t="s">
        <v>72</v>
      </c>
      <c r="AY115" s="186" t="s">
        <v>254</v>
      </c>
    </row>
    <row r="116" spans="2:65" s="11" customFormat="1" ht="13.5" x14ac:dyDescent="0.3">
      <c r="B116" s="177"/>
      <c r="D116" s="187" t="s">
        <v>263</v>
      </c>
      <c r="E116" s="186" t="s">
        <v>3</v>
      </c>
      <c r="F116" s="188" t="s">
        <v>282</v>
      </c>
      <c r="H116" s="189">
        <v>6.0060000000000002</v>
      </c>
      <c r="I116" s="182"/>
      <c r="L116" s="177"/>
      <c r="M116" s="183"/>
      <c r="N116" s="184"/>
      <c r="O116" s="184"/>
      <c r="P116" s="184"/>
      <c r="Q116" s="184"/>
      <c r="R116" s="184"/>
      <c r="S116" s="184"/>
      <c r="T116" s="185"/>
      <c r="AT116" s="186" t="s">
        <v>263</v>
      </c>
      <c r="AU116" s="186" t="s">
        <v>79</v>
      </c>
      <c r="AV116" s="11" t="s">
        <v>79</v>
      </c>
      <c r="AW116" s="11" t="s">
        <v>36</v>
      </c>
      <c r="AX116" s="11" t="s">
        <v>72</v>
      </c>
      <c r="AY116" s="186" t="s">
        <v>254</v>
      </c>
    </row>
    <row r="117" spans="2:65" s="11" customFormat="1" ht="13.5" x14ac:dyDescent="0.3">
      <c r="B117" s="177"/>
      <c r="D117" s="187" t="s">
        <v>263</v>
      </c>
      <c r="E117" s="186" t="s">
        <v>3</v>
      </c>
      <c r="F117" s="188" t="s">
        <v>283</v>
      </c>
      <c r="H117" s="189">
        <v>1.478</v>
      </c>
      <c r="I117" s="182"/>
      <c r="L117" s="177"/>
      <c r="M117" s="183"/>
      <c r="N117" s="184"/>
      <c r="O117" s="184"/>
      <c r="P117" s="184"/>
      <c r="Q117" s="184"/>
      <c r="R117" s="184"/>
      <c r="S117" s="184"/>
      <c r="T117" s="185"/>
      <c r="AT117" s="186" t="s">
        <v>263</v>
      </c>
      <c r="AU117" s="186" t="s">
        <v>79</v>
      </c>
      <c r="AV117" s="11" t="s">
        <v>79</v>
      </c>
      <c r="AW117" s="11" t="s">
        <v>36</v>
      </c>
      <c r="AX117" s="11" t="s">
        <v>72</v>
      </c>
      <c r="AY117" s="186" t="s">
        <v>254</v>
      </c>
    </row>
    <row r="118" spans="2:65" s="11" customFormat="1" ht="13.5" x14ac:dyDescent="0.3">
      <c r="B118" s="177"/>
      <c r="D118" s="187" t="s">
        <v>263</v>
      </c>
      <c r="E118" s="186" t="s">
        <v>3</v>
      </c>
      <c r="F118" s="188" t="s">
        <v>284</v>
      </c>
      <c r="H118" s="189">
        <v>26.611000000000001</v>
      </c>
      <c r="I118" s="182"/>
      <c r="L118" s="177"/>
      <c r="M118" s="183"/>
      <c r="N118" s="184"/>
      <c r="O118" s="184"/>
      <c r="P118" s="184"/>
      <c r="Q118" s="184"/>
      <c r="R118" s="184"/>
      <c r="S118" s="184"/>
      <c r="T118" s="185"/>
      <c r="AT118" s="186" t="s">
        <v>263</v>
      </c>
      <c r="AU118" s="186" t="s">
        <v>79</v>
      </c>
      <c r="AV118" s="11" t="s">
        <v>79</v>
      </c>
      <c r="AW118" s="11" t="s">
        <v>36</v>
      </c>
      <c r="AX118" s="11" t="s">
        <v>72</v>
      </c>
      <c r="AY118" s="186" t="s">
        <v>254</v>
      </c>
    </row>
    <row r="119" spans="2:65" s="11" customFormat="1" ht="13.5" x14ac:dyDescent="0.3">
      <c r="B119" s="177"/>
      <c r="D119" s="187" t="s">
        <v>263</v>
      </c>
      <c r="E119" s="186" t="s">
        <v>3</v>
      </c>
      <c r="F119" s="188" t="s">
        <v>285</v>
      </c>
      <c r="H119" s="189">
        <v>20.731000000000002</v>
      </c>
      <c r="I119" s="182"/>
      <c r="L119" s="177"/>
      <c r="M119" s="183"/>
      <c r="N119" s="184"/>
      <c r="O119" s="184"/>
      <c r="P119" s="184"/>
      <c r="Q119" s="184"/>
      <c r="R119" s="184"/>
      <c r="S119" s="184"/>
      <c r="T119" s="185"/>
      <c r="AT119" s="186" t="s">
        <v>263</v>
      </c>
      <c r="AU119" s="186" t="s">
        <v>79</v>
      </c>
      <c r="AV119" s="11" t="s">
        <v>79</v>
      </c>
      <c r="AW119" s="11" t="s">
        <v>36</v>
      </c>
      <c r="AX119" s="11" t="s">
        <v>72</v>
      </c>
      <c r="AY119" s="186" t="s">
        <v>254</v>
      </c>
    </row>
    <row r="120" spans="2:65" s="11" customFormat="1" ht="13.5" x14ac:dyDescent="0.3">
      <c r="B120" s="177"/>
      <c r="D120" s="187" t="s">
        <v>263</v>
      </c>
      <c r="E120" s="186" t="s">
        <v>3</v>
      </c>
      <c r="F120" s="188" t="s">
        <v>286</v>
      </c>
      <c r="H120" s="189">
        <v>3.742</v>
      </c>
      <c r="I120" s="182"/>
      <c r="L120" s="177"/>
      <c r="M120" s="183"/>
      <c r="N120" s="184"/>
      <c r="O120" s="184"/>
      <c r="P120" s="184"/>
      <c r="Q120" s="184"/>
      <c r="R120" s="184"/>
      <c r="S120" s="184"/>
      <c r="T120" s="185"/>
      <c r="AT120" s="186" t="s">
        <v>263</v>
      </c>
      <c r="AU120" s="186" t="s">
        <v>79</v>
      </c>
      <c r="AV120" s="11" t="s">
        <v>79</v>
      </c>
      <c r="AW120" s="11" t="s">
        <v>36</v>
      </c>
      <c r="AX120" s="11" t="s">
        <v>72</v>
      </c>
      <c r="AY120" s="186" t="s">
        <v>254</v>
      </c>
    </row>
    <row r="121" spans="2:65" s="11" customFormat="1" ht="27" x14ac:dyDescent="0.3">
      <c r="B121" s="177"/>
      <c r="D121" s="187" t="s">
        <v>263</v>
      </c>
      <c r="E121" s="186" t="s">
        <v>3</v>
      </c>
      <c r="F121" s="188" t="s">
        <v>287</v>
      </c>
      <c r="H121" s="189">
        <v>45.460999999999999</v>
      </c>
      <c r="I121" s="182"/>
      <c r="L121" s="177"/>
      <c r="M121" s="183"/>
      <c r="N121" s="184"/>
      <c r="O121" s="184"/>
      <c r="P121" s="184"/>
      <c r="Q121" s="184"/>
      <c r="R121" s="184"/>
      <c r="S121" s="184"/>
      <c r="T121" s="185"/>
      <c r="AT121" s="186" t="s">
        <v>263</v>
      </c>
      <c r="AU121" s="186" t="s">
        <v>79</v>
      </c>
      <c r="AV121" s="11" t="s">
        <v>79</v>
      </c>
      <c r="AW121" s="11" t="s">
        <v>36</v>
      </c>
      <c r="AX121" s="11" t="s">
        <v>72</v>
      </c>
      <c r="AY121" s="186" t="s">
        <v>254</v>
      </c>
    </row>
    <row r="122" spans="2:65" s="11" customFormat="1" ht="13.5" x14ac:dyDescent="0.3">
      <c r="B122" s="177"/>
      <c r="D122" s="187" t="s">
        <v>263</v>
      </c>
      <c r="E122" s="186" t="s">
        <v>3</v>
      </c>
      <c r="F122" s="188" t="s">
        <v>288</v>
      </c>
      <c r="H122" s="189">
        <v>21.384</v>
      </c>
      <c r="I122" s="182"/>
      <c r="L122" s="177"/>
      <c r="M122" s="183"/>
      <c r="N122" s="184"/>
      <c r="O122" s="184"/>
      <c r="P122" s="184"/>
      <c r="Q122" s="184"/>
      <c r="R122" s="184"/>
      <c r="S122" s="184"/>
      <c r="T122" s="185"/>
      <c r="AT122" s="186" t="s">
        <v>263</v>
      </c>
      <c r="AU122" s="186" t="s">
        <v>79</v>
      </c>
      <c r="AV122" s="11" t="s">
        <v>79</v>
      </c>
      <c r="AW122" s="11" t="s">
        <v>36</v>
      </c>
      <c r="AX122" s="11" t="s">
        <v>72</v>
      </c>
      <c r="AY122" s="186" t="s">
        <v>254</v>
      </c>
    </row>
    <row r="123" spans="2:65" s="11" customFormat="1" ht="13.5" x14ac:dyDescent="0.3">
      <c r="B123" s="177"/>
      <c r="D123" s="187" t="s">
        <v>263</v>
      </c>
      <c r="E123" s="186" t="s">
        <v>3</v>
      </c>
      <c r="F123" s="188" t="s">
        <v>289</v>
      </c>
      <c r="H123" s="189">
        <v>0.80600000000000005</v>
      </c>
      <c r="I123" s="182"/>
      <c r="L123" s="177"/>
      <c r="M123" s="183"/>
      <c r="N123" s="184"/>
      <c r="O123" s="184"/>
      <c r="P123" s="184"/>
      <c r="Q123" s="184"/>
      <c r="R123" s="184"/>
      <c r="S123" s="184"/>
      <c r="T123" s="185"/>
      <c r="AT123" s="186" t="s">
        <v>263</v>
      </c>
      <c r="AU123" s="186" t="s">
        <v>79</v>
      </c>
      <c r="AV123" s="11" t="s">
        <v>79</v>
      </c>
      <c r="AW123" s="11" t="s">
        <v>36</v>
      </c>
      <c r="AX123" s="11" t="s">
        <v>72</v>
      </c>
      <c r="AY123" s="186" t="s">
        <v>254</v>
      </c>
    </row>
    <row r="124" spans="2:65" s="12" customFormat="1" ht="13.5" x14ac:dyDescent="0.3">
      <c r="B124" s="190"/>
      <c r="D124" s="187" t="s">
        <v>263</v>
      </c>
      <c r="E124" s="198" t="s">
        <v>3</v>
      </c>
      <c r="F124" s="199" t="s">
        <v>290</v>
      </c>
      <c r="H124" s="200">
        <v>148.52699999999999</v>
      </c>
      <c r="I124" s="194"/>
      <c r="L124" s="190"/>
      <c r="M124" s="195"/>
      <c r="N124" s="196"/>
      <c r="O124" s="196"/>
      <c r="P124" s="196"/>
      <c r="Q124" s="196"/>
      <c r="R124" s="196"/>
      <c r="S124" s="196"/>
      <c r="T124" s="197"/>
      <c r="AT124" s="198" t="s">
        <v>263</v>
      </c>
      <c r="AU124" s="198" t="s">
        <v>79</v>
      </c>
      <c r="AV124" s="12" t="s">
        <v>82</v>
      </c>
      <c r="AW124" s="12" t="s">
        <v>36</v>
      </c>
      <c r="AX124" s="12" t="s">
        <v>72</v>
      </c>
      <c r="AY124" s="198" t="s">
        <v>254</v>
      </c>
    </row>
    <row r="125" spans="2:65" s="11" customFormat="1" ht="13.5" x14ac:dyDescent="0.3">
      <c r="B125" s="177"/>
      <c r="D125" s="187" t="s">
        <v>263</v>
      </c>
      <c r="E125" s="186" t="s">
        <v>3</v>
      </c>
      <c r="F125" s="188" t="s">
        <v>291</v>
      </c>
      <c r="H125" s="189">
        <v>0.52400000000000002</v>
      </c>
      <c r="I125" s="182"/>
      <c r="L125" s="177"/>
      <c r="M125" s="183"/>
      <c r="N125" s="184"/>
      <c r="O125" s="184"/>
      <c r="P125" s="184"/>
      <c r="Q125" s="184"/>
      <c r="R125" s="184"/>
      <c r="S125" s="184"/>
      <c r="T125" s="185"/>
      <c r="AT125" s="186" t="s">
        <v>263</v>
      </c>
      <c r="AU125" s="186" t="s">
        <v>79</v>
      </c>
      <c r="AV125" s="11" t="s">
        <v>79</v>
      </c>
      <c r="AW125" s="11" t="s">
        <v>36</v>
      </c>
      <c r="AX125" s="11" t="s">
        <v>72</v>
      </c>
      <c r="AY125" s="186" t="s">
        <v>254</v>
      </c>
    </row>
    <row r="126" spans="2:65" s="11" customFormat="1" ht="13.5" x14ac:dyDescent="0.3">
      <c r="B126" s="177"/>
      <c r="D126" s="187" t="s">
        <v>263</v>
      </c>
      <c r="E126" s="186" t="s">
        <v>3</v>
      </c>
      <c r="F126" s="188" t="s">
        <v>292</v>
      </c>
      <c r="H126" s="189">
        <v>0.874</v>
      </c>
      <c r="I126" s="182"/>
      <c r="L126" s="177"/>
      <c r="M126" s="183"/>
      <c r="N126" s="184"/>
      <c r="O126" s="184"/>
      <c r="P126" s="184"/>
      <c r="Q126" s="184"/>
      <c r="R126" s="184"/>
      <c r="S126" s="184"/>
      <c r="T126" s="185"/>
      <c r="AT126" s="186" t="s">
        <v>263</v>
      </c>
      <c r="AU126" s="186" t="s">
        <v>79</v>
      </c>
      <c r="AV126" s="11" t="s">
        <v>79</v>
      </c>
      <c r="AW126" s="11" t="s">
        <v>36</v>
      </c>
      <c r="AX126" s="11" t="s">
        <v>72</v>
      </c>
      <c r="AY126" s="186" t="s">
        <v>254</v>
      </c>
    </row>
    <row r="127" spans="2:65" s="11" customFormat="1" ht="13.5" x14ac:dyDescent="0.3">
      <c r="B127" s="177"/>
      <c r="D127" s="187" t="s">
        <v>263</v>
      </c>
      <c r="E127" s="186" t="s">
        <v>3</v>
      </c>
      <c r="F127" s="188" t="s">
        <v>293</v>
      </c>
      <c r="H127" s="189">
        <v>0.82799999999999996</v>
      </c>
      <c r="I127" s="182"/>
      <c r="L127" s="177"/>
      <c r="M127" s="183"/>
      <c r="N127" s="184"/>
      <c r="O127" s="184"/>
      <c r="P127" s="184"/>
      <c r="Q127" s="184"/>
      <c r="R127" s="184"/>
      <c r="S127" s="184"/>
      <c r="T127" s="185"/>
      <c r="AT127" s="186" t="s">
        <v>263</v>
      </c>
      <c r="AU127" s="186" t="s">
        <v>79</v>
      </c>
      <c r="AV127" s="11" t="s">
        <v>79</v>
      </c>
      <c r="AW127" s="11" t="s">
        <v>36</v>
      </c>
      <c r="AX127" s="11" t="s">
        <v>72</v>
      </c>
      <c r="AY127" s="186" t="s">
        <v>254</v>
      </c>
    </row>
    <row r="128" spans="2:65" s="11" customFormat="1" ht="13.5" x14ac:dyDescent="0.3">
      <c r="B128" s="177"/>
      <c r="D128" s="187" t="s">
        <v>263</v>
      </c>
      <c r="E128" s="186" t="s">
        <v>3</v>
      </c>
      <c r="F128" s="188" t="s">
        <v>294</v>
      </c>
      <c r="H128" s="189">
        <v>0.17100000000000001</v>
      </c>
      <c r="I128" s="182"/>
      <c r="L128" s="177"/>
      <c r="M128" s="183"/>
      <c r="N128" s="184"/>
      <c r="O128" s="184"/>
      <c r="P128" s="184"/>
      <c r="Q128" s="184"/>
      <c r="R128" s="184"/>
      <c r="S128" s="184"/>
      <c r="T128" s="185"/>
      <c r="AT128" s="186" t="s">
        <v>263</v>
      </c>
      <c r="AU128" s="186" t="s">
        <v>79</v>
      </c>
      <c r="AV128" s="11" t="s">
        <v>79</v>
      </c>
      <c r="AW128" s="11" t="s">
        <v>36</v>
      </c>
      <c r="AX128" s="11" t="s">
        <v>72</v>
      </c>
      <c r="AY128" s="186" t="s">
        <v>254</v>
      </c>
    </row>
    <row r="129" spans="2:51" s="11" customFormat="1" ht="13.5" x14ac:dyDescent="0.3">
      <c r="B129" s="177"/>
      <c r="D129" s="187" t="s">
        <v>263</v>
      </c>
      <c r="E129" s="186" t="s">
        <v>3</v>
      </c>
      <c r="F129" s="188" t="s">
        <v>295</v>
      </c>
      <c r="H129" s="189">
        <v>0.17399999999999999</v>
      </c>
      <c r="I129" s="182"/>
      <c r="L129" s="177"/>
      <c r="M129" s="183"/>
      <c r="N129" s="184"/>
      <c r="O129" s="184"/>
      <c r="P129" s="184"/>
      <c r="Q129" s="184"/>
      <c r="R129" s="184"/>
      <c r="S129" s="184"/>
      <c r="T129" s="185"/>
      <c r="AT129" s="186" t="s">
        <v>263</v>
      </c>
      <c r="AU129" s="186" t="s">
        <v>79</v>
      </c>
      <c r="AV129" s="11" t="s">
        <v>79</v>
      </c>
      <c r="AW129" s="11" t="s">
        <v>36</v>
      </c>
      <c r="AX129" s="11" t="s">
        <v>72</v>
      </c>
      <c r="AY129" s="186" t="s">
        <v>254</v>
      </c>
    </row>
    <row r="130" spans="2:51" s="11" customFormat="1" ht="13.5" x14ac:dyDescent="0.3">
      <c r="B130" s="177"/>
      <c r="D130" s="187" t="s">
        <v>263</v>
      </c>
      <c r="E130" s="186" t="s">
        <v>3</v>
      </c>
      <c r="F130" s="188" t="s">
        <v>296</v>
      </c>
      <c r="H130" s="189">
        <v>0.21099999999999999</v>
      </c>
      <c r="I130" s="182"/>
      <c r="L130" s="177"/>
      <c r="M130" s="183"/>
      <c r="N130" s="184"/>
      <c r="O130" s="184"/>
      <c r="P130" s="184"/>
      <c r="Q130" s="184"/>
      <c r="R130" s="184"/>
      <c r="S130" s="184"/>
      <c r="T130" s="185"/>
      <c r="AT130" s="186" t="s">
        <v>263</v>
      </c>
      <c r="AU130" s="186" t="s">
        <v>79</v>
      </c>
      <c r="AV130" s="11" t="s">
        <v>79</v>
      </c>
      <c r="AW130" s="11" t="s">
        <v>36</v>
      </c>
      <c r="AX130" s="11" t="s">
        <v>72</v>
      </c>
      <c r="AY130" s="186" t="s">
        <v>254</v>
      </c>
    </row>
    <row r="131" spans="2:51" s="11" customFormat="1" ht="13.5" x14ac:dyDescent="0.3">
      <c r="B131" s="177"/>
      <c r="D131" s="187" t="s">
        <v>263</v>
      </c>
      <c r="E131" s="186" t="s">
        <v>3</v>
      </c>
      <c r="F131" s="188" t="s">
        <v>297</v>
      </c>
      <c r="H131" s="189">
        <v>0.44700000000000001</v>
      </c>
      <c r="I131" s="182"/>
      <c r="L131" s="177"/>
      <c r="M131" s="183"/>
      <c r="N131" s="184"/>
      <c r="O131" s="184"/>
      <c r="P131" s="184"/>
      <c r="Q131" s="184"/>
      <c r="R131" s="184"/>
      <c r="S131" s="184"/>
      <c r="T131" s="185"/>
      <c r="AT131" s="186" t="s">
        <v>263</v>
      </c>
      <c r="AU131" s="186" t="s">
        <v>79</v>
      </c>
      <c r="AV131" s="11" t="s">
        <v>79</v>
      </c>
      <c r="AW131" s="11" t="s">
        <v>36</v>
      </c>
      <c r="AX131" s="11" t="s">
        <v>72</v>
      </c>
      <c r="AY131" s="186" t="s">
        <v>254</v>
      </c>
    </row>
    <row r="132" spans="2:51" s="11" customFormat="1" ht="13.5" x14ac:dyDescent="0.3">
      <c r="B132" s="177"/>
      <c r="D132" s="187" t="s">
        <v>263</v>
      </c>
      <c r="E132" s="186" t="s">
        <v>3</v>
      </c>
      <c r="F132" s="188" t="s">
        <v>298</v>
      </c>
      <c r="H132" s="189">
        <v>0.17899999999999999</v>
      </c>
      <c r="I132" s="182"/>
      <c r="L132" s="177"/>
      <c r="M132" s="183"/>
      <c r="N132" s="184"/>
      <c r="O132" s="184"/>
      <c r="P132" s="184"/>
      <c r="Q132" s="184"/>
      <c r="R132" s="184"/>
      <c r="S132" s="184"/>
      <c r="T132" s="185"/>
      <c r="AT132" s="186" t="s">
        <v>263</v>
      </c>
      <c r="AU132" s="186" t="s">
        <v>79</v>
      </c>
      <c r="AV132" s="11" t="s">
        <v>79</v>
      </c>
      <c r="AW132" s="11" t="s">
        <v>36</v>
      </c>
      <c r="AX132" s="11" t="s">
        <v>72</v>
      </c>
      <c r="AY132" s="186" t="s">
        <v>254</v>
      </c>
    </row>
    <row r="133" spans="2:51" s="12" customFormat="1" ht="13.5" x14ac:dyDescent="0.3">
      <c r="B133" s="190"/>
      <c r="D133" s="187" t="s">
        <v>263</v>
      </c>
      <c r="E133" s="198" t="s">
        <v>3</v>
      </c>
      <c r="F133" s="199" t="s">
        <v>299</v>
      </c>
      <c r="H133" s="200">
        <v>3.4079999999999999</v>
      </c>
      <c r="I133" s="194"/>
      <c r="L133" s="190"/>
      <c r="M133" s="195"/>
      <c r="N133" s="196"/>
      <c r="O133" s="196"/>
      <c r="P133" s="196"/>
      <c r="Q133" s="196"/>
      <c r="R133" s="196"/>
      <c r="S133" s="196"/>
      <c r="T133" s="197"/>
      <c r="AT133" s="198" t="s">
        <v>263</v>
      </c>
      <c r="AU133" s="198" t="s">
        <v>79</v>
      </c>
      <c r="AV133" s="12" t="s">
        <v>82</v>
      </c>
      <c r="AW133" s="12" t="s">
        <v>36</v>
      </c>
      <c r="AX133" s="12" t="s">
        <v>72</v>
      </c>
      <c r="AY133" s="198" t="s">
        <v>254</v>
      </c>
    </row>
    <row r="134" spans="2:51" s="11" customFormat="1" ht="13.5" x14ac:dyDescent="0.3">
      <c r="B134" s="177"/>
      <c r="D134" s="187" t="s">
        <v>263</v>
      </c>
      <c r="E134" s="186" t="s">
        <v>3</v>
      </c>
      <c r="F134" s="188" t="s">
        <v>300</v>
      </c>
      <c r="H134" s="189">
        <v>8.4359999999999999</v>
      </c>
      <c r="I134" s="182"/>
      <c r="L134" s="177"/>
      <c r="M134" s="183"/>
      <c r="N134" s="184"/>
      <c r="O134" s="184"/>
      <c r="P134" s="184"/>
      <c r="Q134" s="184"/>
      <c r="R134" s="184"/>
      <c r="S134" s="184"/>
      <c r="T134" s="185"/>
      <c r="AT134" s="186" t="s">
        <v>263</v>
      </c>
      <c r="AU134" s="186" t="s">
        <v>79</v>
      </c>
      <c r="AV134" s="11" t="s">
        <v>79</v>
      </c>
      <c r="AW134" s="11" t="s">
        <v>36</v>
      </c>
      <c r="AX134" s="11" t="s">
        <v>72</v>
      </c>
      <c r="AY134" s="186" t="s">
        <v>254</v>
      </c>
    </row>
    <row r="135" spans="2:51" s="11" customFormat="1" ht="13.5" x14ac:dyDescent="0.3">
      <c r="B135" s="177"/>
      <c r="D135" s="187" t="s">
        <v>263</v>
      </c>
      <c r="E135" s="186" t="s">
        <v>3</v>
      </c>
      <c r="F135" s="188" t="s">
        <v>301</v>
      </c>
      <c r="H135" s="189">
        <v>1.0649999999999999</v>
      </c>
      <c r="I135" s="182"/>
      <c r="L135" s="177"/>
      <c r="M135" s="183"/>
      <c r="N135" s="184"/>
      <c r="O135" s="184"/>
      <c r="P135" s="184"/>
      <c r="Q135" s="184"/>
      <c r="R135" s="184"/>
      <c r="S135" s="184"/>
      <c r="T135" s="185"/>
      <c r="AT135" s="186" t="s">
        <v>263</v>
      </c>
      <c r="AU135" s="186" t="s">
        <v>79</v>
      </c>
      <c r="AV135" s="11" t="s">
        <v>79</v>
      </c>
      <c r="AW135" s="11" t="s">
        <v>36</v>
      </c>
      <c r="AX135" s="11" t="s">
        <v>72</v>
      </c>
      <c r="AY135" s="186" t="s">
        <v>254</v>
      </c>
    </row>
    <row r="136" spans="2:51" s="11" customFormat="1" ht="13.5" x14ac:dyDescent="0.3">
      <c r="B136" s="177"/>
      <c r="D136" s="187" t="s">
        <v>263</v>
      </c>
      <c r="E136" s="186" t="s">
        <v>3</v>
      </c>
      <c r="F136" s="188" t="s">
        <v>302</v>
      </c>
      <c r="H136" s="189">
        <v>0.63</v>
      </c>
      <c r="I136" s="182"/>
      <c r="L136" s="177"/>
      <c r="M136" s="183"/>
      <c r="N136" s="184"/>
      <c r="O136" s="184"/>
      <c r="P136" s="184"/>
      <c r="Q136" s="184"/>
      <c r="R136" s="184"/>
      <c r="S136" s="184"/>
      <c r="T136" s="185"/>
      <c r="AT136" s="186" t="s">
        <v>263</v>
      </c>
      <c r="AU136" s="186" t="s">
        <v>79</v>
      </c>
      <c r="AV136" s="11" t="s">
        <v>79</v>
      </c>
      <c r="AW136" s="11" t="s">
        <v>36</v>
      </c>
      <c r="AX136" s="11" t="s">
        <v>72</v>
      </c>
      <c r="AY136" s="186" t="s">
        <v>254</v>
      </c>
    </row>
    <row r="137" spans="2:51" s="11" customFormat="1" ht="13.5" x14ac:dyDescent="0.3">
      <c r="B137" s="177"/>
      <c r="D137" s="187" t="s">
        <v>263</v>
      </c>
      <c r="E137" s="186" t="s">
        <v>3</v>
      </c>
      <c r="F137" s="188" t="s">
        <v>303</v>
      </c>
      <c r="H137" s="189">
        <v>1.1659999999999999</v>
      </c>
      <c r="I137" s="182"/>
      <c r="L137" s="177"/>
      <c r="M137" s="183"/>
      <c r="N137" s="184"/>
      <c r="O137" s="184"/>
      <c r="P137" s="184"/>
      <c r="Q137" s="184"/>
      <c r="R137" s="184"/>
      <c r="S137" s="184"/>
      <c r="T137" s="185"/>
      <c r="AT137" s="186" t="s">
        <v>263</v>
      </c>
      <c r="AU137" s="186" t="s">
        <v>79</v>
      </c>
      <c r="AV137" s="11" t="s">
        <v>79</v>
      </c>
      <c r="AW137" s="11" t="s">
        <v>36</v>
      </c>
      <c r="AX137" s="11" t="s">
        <v>72</v>
      </c>
      <c r="AY137" s="186" t="s">
        <v>254</v>
      </c>
    </row>
    <row r="138" spans="2:51" s="11" customFormat="1" ht="13.5" x14ac:dyDescent="0.3">
      <c r="B138" s="177"/>
      <c r="D138" s="187" t="s">
        <v>263</v>
      </c>
      <c r="E138" s="186" t="s">
        <v>3</v>
      </c>
      <c r="F138" s="188" t="s">
        <v>304</v>
      </c>
      <c r="H138" s="189">
        <v>0.38900000000000001</v>
      </c>
      <c r="I138" s="182"/>
      <c r="L138" s="177"/>
      <c r="M138" s="183"/>
      <c r="N138" s="184"/>
      <c r="O138" s="184"/>
      <c r="P138" s="184"/>
      <c r="Q138" s="184"/>
      <c r="R138" s="184"/>
      <c r="S138" s="184"/>
      <c r="T138" s="185"/>
      <c r="AT138" s="186" t="s">
        <v>263</v>
      </c>
      <c r="AU138" s="186" t="s">
        <v>79</v>
      </c>
      <c r="AV138" s="11" t="s">
        <v>79</v>
      </c>
      <c r="AW138" s="11" t="s">
        <v>36</v>
      </c>
      <c r="AX138" s="11" t="s">
        <v>72</v>
      </c>
      <c r="AY138" s="186" t="s">
        <v>254</v>
      </c>
    </row>
    <row r="139" spans="2:51" s="11" customFormat="1" ht="13.5" x14ac:dyDescent="0.3">
      <c r="B139" s="177"/>
      <c r="D139" s="187" t="s">
        <v>263</v>
      </c>
      <c r="E139" s="186" t="s">
        <v>3</v>
      </c>
      <c r="F139" s="188" t="s">
        <v>305</v>
      </c>
      <c r="H139" s="189">
        <v>0.38900000000000001</v>
      </c>
      <c r="I139" s="182"/>
      <c r="L139" s="177"/>
      <c r="M139" s="183"/>
      <c r="N139" s="184"/>
      <c r="O139" s="184"/>
      <c r="P139" s="184"/>
      <c r="Q139" s="184"/>
      <c r="R139" s="184"/>
      <c r="S139" s="184"/>
      <c r="T139" s="185"/>
      <c r="AT139" s="186" t="s">
        <v>263</v>
      </c>
      <c r="AU139" s="186" t="s">
        <v>79</v>
      </c>
      <c r="AV139" s="11" t="s">
        <v>79</v>
      </c>
      <c r="AW139" s="11" t="s">
        <v>36</v>
      </c>
      <c r="AX139" s="11" t="s">
        <v>72</v>
      </c>
      <c r="AY139" s="186" t="s">
        <v>254</v>
      </c>
    </row>
    <row r="140" spans="2:51" s="11" customFormat="1" ht="13.5" x14ac:dyDescent="0.3">
      <c r="B140" s="177"/>
      <c r="D140" s="187" t="s">
        <v>263</v>
      </c>
      <c r="E140" s="186" t="s">
        <v>3</v>
      </c>
      <c r="F140" s="188" t="s">
        <v>306</v>
      </c>
      <c r="H140" s="189">
        <v>0.89900000000000002</v>
      </c>
      <c r="I140" s="182"/>
      <c r="L140" s="177"/>
      <c r="M140" s="183"/>
      <c r="N140" s="184"/>
      <c r="O140" s="184"/>
      <c r="P140" s="184"/>
      <c r="Q140" s="184"/>
      <c r="R140" s="184"/>
      <c r="S140" s="184"/>
      <c r="T140" s="185"/>
      <c r="AT140" s="186" t="s">
        <v>263</v>
      </c>
      <c r="AU140" s="186" t="s">
        <v>79</v>
      </c>
      <c r="AV140" s="11" t="s">
        <v>79</v>
      </c>
      <c r="AW140" s="11" t="s">
        <v>36</v>
      </c>
      <c r="AX140" s="11" t="s">
        <v>72</v>
      </c>
      <c r="AY140" s="186" t="s">
        <v>254</v>
      </c>
    </row>
    <row r="141" spans="2:51" s="11" customFormat="1" ht="13.5" x14ac:dyDescent="0.3">
      <c r="B141" s="177"/>
      <c r="D141" s="187" t="s">
        <v>263</v>
      </c>
      <c r="E141" s="186" t="s">
        <v>3</v>
      </c>
      <c r="F141" s="188" t="s">
        <v>307</v>
      </c>
      <c r="H141" s="189">
        <v>0.192</v>
      </c>
      <c r="I141" s="182"/>
      <c r="L141" s="177"/>
      <c r="M141" s="183"/>
      <c r="N141" s="184"/>
      <c r="O141" s="184"/>
      <c r="P141" s="184"/>
      <c r="Q141" s="184"/>
      <c r="R141" s="184"/>
      <c r="S141" s="184"/>
      <c r="T141" s="185"/>
      <c r="AT141" s="186" t="s">
        <v>263</v>
      </c>
      <c r="AU141" s="186" t="s">
        <v>79</v>
      </c>
      <c r="AV141" s="11" t="s">
        <v>79</v>
      </c>
      <c r="AW141" s="11" t="s">
        <v>36</v>
      </c>
      <c r="AX141" s="11" t="s">
        <v>72</v>
      </c>
      <c r="AY141" s="186" t="s">
        <v>254</v>
      </c>
    </row>
    <row r="142" spans="2:51" s="11" customFormat="1" ht="13.5" x14ac:dyDescent="0.3">
      <c r="B142" s="177"/>
      <c r="D142" s="187" t="s">
        <v>263</v>
      </c>
      <c r="E142" s="186" t="s">
        <v>3</v>
      </c>
      <c r="F142" s="188" t="s">
        <v>308</v>
      </c>
      <c r="H142" s="189">
        <v>0.318</v>
      </c>
      <c r="I142" s="182"/>
      <c r="L142" s="177"/>
      <c r="M142" s="183"/>
      <c r="N142" s="184"/>
      <c r="O142" s="184"/>
      <c r="P142" s="184"/>
      <c r="Q142" s="184"/>
      <c r="R142" s="184"/>
      <c r="S142" s="184"/>
      <c r="T142" s="185"/>
      <c r="AT142" s="186" t="s">
        <v>263</v>
      </c>
      <c r="AU142" s="186" t="s">
        <v>79</v>
      </c>
      <c r="AV142" s="11" t="s">
        <v>79</v>
      </c>
      <c r="AW142" s="11" t="s">
        <v>36</v>
      </c>
      <c r="AX142" s="11" t="s">
        <v>72</v>
      </c>
      <c r="AY142" s="186" t="s">
        <v>254</v>
      </c>
    </row>
    <row r="143" spans="2:51" s="11" customFormat="1" ht="13.5" x14ac:dyDescent="0.3">
      <c r="B143" s="177"/>
      <c r="D143" s="187" t="s">
        <v>263</v>
      </c>
      <c r="E143" s="186" t="s">
        <v>3</v>
      </c>
      <c r="F143" s="188" t="s">
        <v>309</v>
      </c>
      <c r="H143" s="189">
        <v>0.14699999999999999</v>
      </c>
      <c r="I143" s="182"/>
      <c r="L143" s="177"/>
      <c r="M143" s="183"/>
      <c r="N143" s="184"/>
      <c r="O143" s="184"/>
      <c r="P143" s="184"/>
      <c r="Q143" s="184"/>
      <c r="R143" s="184"/>
      <c r="S143" s="184"/>
      <c r="T143" s="185"/>
      <c r="AT143" s="186" t="s">
        <v>263</v>
      </c>
      <c r="AU143" s="186" t="s">
        <v>79</v>
      </c>
      <c r="AV143" s="11" t="s">
        <v>79</v>
      </c>
      <c r="AW143" s="11" t="s">
        <v>36</v>
      </c>
      <c r="AX143" s="11" t="s">
        <v>72</v>
      </c>
      <c r="AY143" s="186" t="s">
        <v>254</v>
      </c>
    </row>
    <row r="144" spans="2:51" s="11" customFormat="1" ht="13.5" x14ac:dyDescent="0.3">
      <c r="B144" s="177"/>
      <c r="D144" s="187" t="s">
        <v>263</v>
      </c>
      <c r="E144" s="186" t="s">
        <v>3</v>
      </c>
      <c r="F144" s="188" t="s">
        <v>310</v>
      </c>
      <c r="H144" s="189">
        <v>0.192</v>
      </c>
      <c r="I144" s="182"/>
      <c r="L144" s="177"/>
      <c r="M144" s="183"/>
      <c r="N144" s="184"/>
      <c r="O144" s="184"/>
      <c r="P144" s="184"/>
      <c r="Q144" s="184"/>
      <c r="R144" s="184"/>
      <c r="S144" s="184"/>
      <c r="T144" s="185"/>
      <c r="AT144" s="186" t="s">
        <v>263</v>
      </c>
      <c r="AU144" s="186" t="s">
        <v>79</v>
      </c>
      <c r="AV144" s="11" t="s">
        <v>79</v>
      </c>
      <c r="AW144" s="11" t="s">
        <v>36</v>
      </c>
      <c r="AX144" s="11" t="s">
        <v>72</v>
      </c>
      <c r="AY144" s="186" t="s">
        <v>254</v>
      </c>
    </row>
    <row r="145" spans="2:51" s="11" customFormat="1" ht="13.5" x14ac:dyDescent="0.3">
      <c r="B145" s="177"/>
      <c r="D145" s="187" t="s">
        <v>263</v>
      </c>
      <c r="E145" s="186" t="s">
        <v>3</v>
      </c>
      <c r="F145" s="188" t="s">
        <v>311</v>
      </c>
      <c r="H145" s="189">
        <v>0.16600000000000001</v>
      </c>
      <c r="I145" s="182"/>
      <c r="L145" s="177"/>
      <c r="M145" s="183"/>
      <c r="N145" s="184"/>
      <c r="O145" s="184"/>
      <c r="P145" s="184"/>
      <c r="Q145" s="184"/>
      <c r="R145" s="184"/>
      <c r="S145" s="184"/>
      <c r="T145" s="185"/>
      <c r="AT145" s="186" t="s">
        <v>263</v>
      </c>
      <c r="AU145" s="186" t="s">
        <v>79</v>
      </c>
      <c r="AV145" s="11" t="s">
        <v>79</v>
      </c>
      <c r="AW145" s="11" t="s">
        <v>36</v>
      </c>
      <c r="AX145" s="11" t="s">
        <v>72</v>
      </c>
      <c r="AY145" s="186" t="s">
        <v>254</v>
      </c>
    </row>
    <row r="146" spans="2:51" s="11" customFormat="1" ht="13.5" x14ac:dyDescent="0.3">
      <c r="B146" s="177"/>
      <c r="D146" s="187" t="s">
        <v>263</v>
      </c>
      <c r="E146" s="186" t="s">
        <v>3</v>
      </c>
      <c r="F146" s="188" t="s">
        <v>312</v>
      </c>
      <c r="H146" s="189">
        <v>0.19900000000000001</v>
      </c>
      <c r="I146" s="182"/>
      <c r="L146" s="177"/>
      <c r="M146" s="183"/>
      <c r="N146" s="184"/>
      <c r="O146" s="184"/>
      <c r="P146" s="184"/>
      <c r="Q146" s="184"/>
      <c r="R146" s="184"/>
      <c r="S146" s="184"/>
      <c r="T146" s="185"/>
      <c r="AT146" s="186" t="s">
        <v>263</v>
      </c>
      <c r="AU146" s="186" t="s">
        <v>79</v>
      </c>
      <c r="AV146" s="11" t="s">
        <v>79</v>
      </c>
      <c r="AW146" s="11" t="s">
        <v>36</v>
      </c>
      <c r="AX146" s="11" t="s">
        <v>72</v>
      </c>
      <c r="AY146" s="186" t="s">
        <v>254</v>
      </c>
    </row>
    <row r="147" spans="2:51" s="11" customFormat="1" ht="13.5" x14ac:dyDescent="0.3">
      <c r="B147" s="177"/>
      <c r="D147" s="187" t="s">
        <v>263</v>
      </c>
      <c r="E147" s="186" t="s">
        <v>3</v>
      </c>
      <c r="F147" s="188" t="s">
        <v>313</v>
      </c>
      <c r="H147" s="189">
        <v>0.9</v>
      </c>
      <c r="I147" s="182"/>
      <c r="L147" s="177"/>
      <c r="M147" s="183"/>
      <c r="N147" s="184"/>
      <c r="O147" s="184"/>
      <c r="P147" s="184"/>
      <c r="Q147" s="184"/>
      <c r="R147" s="184"/>
      <c r="S147" s="184"/>
      <c r="T147" s="185"/>
      <c r="AT147" s="186" t="s">
        <v>263</v>
      </c>
      <c r="AU147" s="186" t="s">
        <v>79</v>
      </c>
      <c r="AV147" s="11" t="s">
        <v>79</v>
      </c>
      <c r="AW147" s="11" t="s">
        <v>36</v>
      </c>
      <c r="AX147" s="11" t="s">
        <v>72</v>
      </c>
      <c r="AY147" s="186" t="s">
        <v>254</v>
      </c>
    </row>
    <row r="148" spans="2:51" s="11" customFormat="1" ht="13.5" x14ac:dyDescent="0.3">
      <c r="B148" s="177"/>
      <c r="D148" s="187" t="s">
        <v>263</v>
      </c>
      <c r="E148" s="186" t="s">
        <v>3</v>
      </c>
      <c r="F148" s="188" t="s">
        <v>314</v>
      </c>
      <c r="H148" s="189">
        <v>0.252</v>
      </c>
      <c r="I148" s="182"/>
      <c r="L148" s="177"/>
      <c r="M148" s="183"/>
      <c r="N148" s="184"/>
      <c r="O148" s="184"/>
      <c r="P148" s="184"/>
      <c r="Q148" s="184"/>
      <c r="R148" s="184"/>
      <c r="S148" s="184"/>
      <c r="T148" s="185"/>
      <c r="AT148" s="186" t="s">
        <v>263</v>
      </c>
      <c r="AU148" s="186" t="s">
        <v>79</v>
      </c>
      <c r="AV148" s="11" t="s">
        <v>79</v>
      </c>
      <c r="AW148" s="11" t="s">
        <v>36</v>
      </c>
      <c r="AX148" s="11" t="s">
        <v>72</v>
      </c>
      <c r="AY148" s="186" t="s">
        <v>254</v>
      </c>
    </row>
    <row r="149" spans="2:51" s="12" customFormat="1" ht="13.5" x14ac:dyDescent="0.3">
      <c r="B149" s="190"/>
      <c r="D149" s="187" t="s">
        <v>263</v>
      </c>
      <c r="E149" s="198" t="s">
        <v>3</v>
      </c>
      <c r="F149" s="199" t="s">
        <v>315</v>
      </c>
      <c r="H149" s="200">
        <v>15.34</v>
      </c>
      <c r="I149" s="194"/>
      <c r="L149" s="190"/>
      <c r="M149" s="195"/>
      <c r="N149" s="196"/>
      <c r="O149" s="196"/>
      <c r="P149" s="196"/>
      <c r="Q149" s="196"/>
      <c r="R149" s="196"/>
      <c r="S149" s="196"/>
      <c r="T149" s="197"/>
      <c r="AT149" s="198" t="s">
        <v>263</v>
      </c>
      <c r="AU149" s="198" t="s">
        <v>79</v>
      </c>
      <c r="AV149" s="12" t="s">
        <v>82</v>
      </c>
      <c r="AW149" s="12" t="s">
        <v>36</v>
      </c>
      <c r="AX149" s="12" t="s">
        <v>72</v>
      </c>
      <c r="AY149" s="198" t="s">
        <v>254</v>
      </c>
    </row>
    <row r="150" spans="2:51" s="11" customFormat="1" ht="13.5" x14ac:dyDescent="0.3">
      <c r="B150" s="177"/>
      <c r="D150" s="187" t="s">
        <v>263</v>
      </c>
      <c r="E150" s="186" t="s">
        <v>3</v>
      </c>
      <c r="F150" s="188" t="s">
        <v>316</v>
      </c>
      <c r="H150" s="189">
        <v>0.13600000000000001</v>
      </c>
      <c r="I150" s="182"/>
      <c r="L150" s="177"/>
      <c r="M150" s="183"/>
      <c r="N150" s="184"/>
      <c r="O150" s="184"/>
      <c r="P150" s="184"/>
      <c r="Q150" s="184"/>
      <c r="R150" s="184"/>
      <c r="S150" s="184"/>
      <c r="T150" s="185"/>
      <c r="AT150" s="186" t="s">
        <v>263</v>
      </c>
      <c r="AU150" s="186" t="s">
        <v>79</v>
      </c>
      <c r="AV150" s="11" t="s">
        <v>79</v>
      </c>
      <c r="AW150" s="11" t="s">
        <v>36</v>
      </c>
      <c r="AX150" s="11" t="s">
        <v>72</v>
      </c>
      <c r="AY150" s="186" t="s">
        <v>254</v>
      </c>
    </row>
    <row r="151" spans="2:51" s="12" customFormat="1" ht="13.5" x14ac:dyDescent="0.3">
      <c r="B151" s="190"/>
      <c r="D151" s="187" t="s">
        <v>263</v>
      </c>
      <c r="E151" s="198" t="s">
        <v>3</v>
      </c>
      <c r="F151" s="199" t="s">
        <v>317</v>
      </c>
      <c r="H151" s="200">
        <v>0.13600000000000001</v>
      </c>
      <c r="I151" s="194"/>
      <c r="L151" s="190"/>
      <c r="M151" s="195"/>
      <c r="N151" s="196"/>
      <c r="O151" s="196"/>
      <c r="P151" s="196"/>
      <c r="Q151" s="196"/>
      <c r="R151" s="196"/>
      <c r="S151" s="196"/>
      <c r="T151" s="197"/>
      <c r="AT151" s="198" t="s">
        <v>263</v>
      </c>
      <c r="AU151" s="198" t="s">
        <v>79</v>
      </c>
      <c r="AV151" s="12" t="s">
        <v>82</v>
      </c>
      <c r="AW151" s="12" t="s">
        <v>36</v>
      </c>
      <c r="AX151" s="12" t="s">
        <v>72</v>
      </c>
      <c r="AY151" s="198" t="s">
        <v>254</v>
      </c>
    </row>
    <row r="152" spans="2:51" s="11" customFormat="1" ht="13.5" x14ac:dyDescent="0.3">
      <c r="B152" s="177"/>
      <c r="D152" s="187" t="s">
        <v>263</v>
      </c>
      <c r="E152" s="186" t="s">
        <v>3</v>
      </c>
      <c r="F152" s="188" t="s">
        <v>318</v>
      </c>
      <c r="H152" s="189">
        <v>0.20599999999999999</v>
      </c>
      <c r="I152" s="182"/>
      <c r="L152" s="177"/>
      <c r="M152" s="183"/>
      <c r="N152" s="184"/>
      <c r="O152" s="184"/>
      <c r="P152" s="184"/>
      <c r="Q152" s="184"/>
      <c r="R152" s="184"/>
      <c r="S152" s="184"/>
      <c r="T152" s="185"/>
      <c r="AT152" s="186" t="s">
        <v>263</v>
      </c>
      <c r="AU152" s="186" t="s">
        <v>79</v>
      </c>
      <c r="AV152" s="11" t="s">
        <v>79</v>
      </c>
      <c r="AW152" s="11" t="s">
        <v>36</v>
      </c>
      <c r="AX152" s="11" t="s">
        <v>72</v>
      </c>
      <c r="AY152" s="186" t="s">
        <v>254</v>
      </c>
    </row>
    <row r="153" spans="2:51" s="11" customFormat="1" ht="13.5" x14ac:dyDescent="0.3">
      <c r="B153" s="177"/>
      <c r="D153" s="187" t="s">
        <v>263</v>
      </c>
      <c r="E153" s="186" t="s">
        <v>3</v>
      </c>
      <c r="F153" s="188" t="s">
        <v>319</v>
      </c>
      <c r="H153" s="189">
        <v>0.17499999999999999</v>
      </c>
      <c r="I153" s="182"/>
      <c r="L153" s="177"/>
      <c r="M153" s="183"/>
      <c r="N153" s="184"/>
      <c r="O153" s="184"/>
      <c r="P153" s="184"/>
      <c r="Q153" s="184"/>
      <c r="R153" s="184"/>
      <c r="S153" s="184"/>
      <c r="T153" s="185"/>
      <c r="AT153" s="186" t="s">
        <v>263</v>
      </c>
      <c r="AU153" s="186" t="s">
        <v>79</v>
      </c>
      <c r="AV153" s="11" t="s">
        <v>79</v>
      </c>
      <c r="AW153" s="11" t="s">
        <v>36</v>
      </c>
      <c r="AX153" s="11" t="s">
        <v>72</v>
      </c>
      <c r="AY153" s="186" t="s">
        <v>254</v>
      </c>
    </row>
    <row r="154" spans="2:51" s="11" customFormat="1" ht="13.5" x14ac:dyDescent="0.3">
      <c r="B154" s="177"/>
      <c r="D154" s="187" t="s">
        <v>263</v>
      </c>
      <c r="E154" s="186" t="s">
        <v>3</v>
      </c>
      <c r="F154" s="188" t="s">
        <v>320</v>
      </c>
      <c r="H154" s="189">
        <v>5.8000000000000003E-2</v>
      </c>
      <c r="I154" s="182"/>
      <c r="L154" s="177"/>
      <c r="M154" s="183"/>
      <c r="N154" s="184"/>
      <c r="O154" s="184"/>
      <c r="P154" s="184"/>
      <c r="Q154" s="184"/>
      <c r="R154" s="184"/>
      <c r="S154" s="184"/>
      <c r="T154" s="185"/>
      <c r="AT154" s="186" t="s">
        <v>263</v>
      </c>
      <c r="AU154" s="186" t="s">
        <v>79</v>
      </c>
      <c r="AV154" s="11" t="s">
        <v>79</v>
      </c>
      <c r="AW154" s="11" t="s">
        <v>36</v>
      </c>
      <c r="AX154" s="11" t="s">
        <v>72</v>
      </c>
      <c r="AY154" s="186" t="s">
        <v>254</v>
      </c>
    </row>
    <row r="155" spans="2:51" s="11" customFormat="1" ht="13.5" x14ac:dyDescent="0.3">
      <c r="B155" s="177"/>
      <c r="D155" s="187" t="s">
        <v>263</v>
      </c>
      <c r="E155" s="186" t="s">
        <v>3</v>
      </c>
      <c r="F155" s="188" t="s">
        <v>321</v>
      </c>
      <c r="H155" s="189">
        <v>0.78</v>
      </c>
      <c r="I155" s="182"/>
      <c r="L155" s="177"/>
      <c r="M155" s="183"/>
      <c r="N155" s="184"/>
      <c r="O155" s="184"/>
      <c r="P155" s="184"/>
      <c r="Q155" s="184"/>
      <c r="R155" s="184"/>
      <c r="S155" s="184"/>
      <c r="T155" s="185"/>
      <c r="AT155" s="186" t="s">
        <v>263</v>
      </c>
      <c r="AU155" s="186" t="s">
        <v>79</v>
      </c>
      <c r="AV155" s="11" t="s">
        <v>79</v>
      </c>
      <c r="AW155" s="11" t="s">
        <v>36</v>
      </c>
      <c r="AX155" s="11" t="s">
        <v>72</v>
      </c>
      <c r="AY155" s="186" t="s">
        <v>254</v>
      </c>
    </row>
    <row r="156" spans="2:51" s="11" customFormat="1" ht="13.5" x14ac:dyDescent="0.3">
      <c r="B156" s="177"/>
      <c r="D156" s="187" t="s">
        <v>263</v>
      </c>
      <c r="E156" s="186" t="s">
        <v>3</v>
      </c>
      <c r="F156" s="188" t="s">
        <v>322</v>
      </c>
      <c r="H156" s="189">
        <v>0.25900000000000001</v>
      </c>
      <c r="I156" s="182"/>
      <c r="L156" s="177"/>
      <c r="M156" s="183"/>
      <c r="N156" s="184"/>
      <c r="O156" s="184"/>
      <c r="P156" s="184"/>
      <c r="Q156" s="184"/>
      <c r="R156" s="184"/>
      <c r="S156" s="184"/>
      <c r="T156" s="185"/>
      <c r="AT156" s="186" t="s">
        <v>263</v>
      </c>
      <c r="AU156" s="186" t="s">
        <v>79</v>
      </c>
      <c r="AV156" s="11" t="s">
        <v>79</v>
      </c>
      <c r="AW156" s="11" t="s">
        <v>36</v>
      </c>
      <c r="AX156" s="11" t="s">
        <v>72</v>
      </c>
      <c r="AY156" s="186" t="s">
        <v>254</v>
      </c>
    </row>
    <row r="157" spans="2:51" s="11" customFormat="1" ht="13.5" x14ac:dyDescent="0.3">
      <c r="B157" s="177"/>
      <c r="D157" s="187" t="s">
        <v>263</v>
      </c>
      <c r="E157" s="186" t="s">
        <v>3</v>
      </c>
      <c r="F157" s="188" t="s">
        <v>323</v>
      </c>
      <c r="H157" s="189">
        <v>4.8000000000000001E-2</v>
      </c>
      <c r="I157" s="182"/>
      <c r="L157" s="177"/>
      <c r="M157" s="183"/>
      <c r="N157" s="184"/>
      <c r="O157" s="184"/>
      <c r="P157" s="184"/>
      <c r="Q157" s="184"/>
      <c r="R157" s="184"/>
      <c r="S157" s="184"/>
      <c r="T157" s="185"/>
      <c r="AT157" s="186" t="s">
        <v>263</v>
      </c>
      <c r="AU157" s="186" t="s">
        <v>79</v>
      </c>
      <c r="AV157" s="11" t="s">
        <v>79</v>
      </c>
      <c r="AW157" s="11" t="s">
        <v>36</v>
      </c>
      <c r="AX157" s="11" t="s">
        <v>72</v>
      </c>
      <c r="AY157" s="186" t="s">
        <v>254</v>
      </c>
    </row>
    <row r="158" spans="2:51" s="11" customFormat="1" ht="13.5" x14ac:dyDescent="0.3">
      <c r="B158" s="177"/>
      <c r="D158" s="187" t="s">
        <v>263</v>
      </c>
      <c r="E158" s="186" t="s">
        <v>3</v>
      </c>
      <c r="F158" s="188" t="s">
        <v>324</v>
      </c>
      <c r="H158" s="189">
        <v>0.16700000000000001</v>
      </c>
      <c r="I158" s="182"/>
      <c r="L158" s="177"/>
      <c r="M158" s="183"/>
      <c r="N158" s="184"/>
      <c r="O158" s="184"/>
      <c r="P158" s="184"/>
      <c r="Q158" s="184"/>
      <c r="R158" s="184"/>
      <c r="S158" s="184"/>
      <c r="T158" s="185"/>
      <c r="AT158" s="186" t="s">
        <v>263</v>
      </c>
      <c r="AU158" s="186" t="s">
        <v>79</v>
      </c>
      <c r="AV158" s="11" t="s">
        <v>79</v>
      </c>
      <c r="AW158" s="11" t="s">
        <v>36</v>
      </c>
      <c r="AX158" s="11" t="s">
        <v>72</v>
      </c>
      <c r="AY158" s="186" t="s">
        <v>254</v>
      </c>
    </row>
    <row r="159" spans="2:51" s="12" customFormat="1" ht="13.5" x14ac:dyDescent="0.3">
      <c r="B159" s="190"/>
      <c r="D159" s="187" t="s">
        <v>263</v>
      </c>
      <c r="E159" s="198" t="s">
        <v>3</v>
      </c>
      <c r="F159" s="199" t="s">
        <v>325</v>
      </c>
      <c r="H159" s="200">
        <v>1.6930000000000001</v>
      </c>
      <c r="I159" s="194"/>
      <c r="L159" s="190"/>
      <c r="M159" s="195"/>
      <c r="N159" s="196"/>
      <c r="O159" s="196"/>
      <c r="P159" s="196"/>
      <c r="Q159" s="196"/>
      <c r="R159" s="196"/>
      <c r="S159" s="196"/>
      <c r="T159" s="197"/>
      <c r="AT159" s="198" t="s">
        <v>263</v>
      </c>
      <c r="AU159" s="198" t="s">
        <v>79</v>
      </c>
      <c r="AV159" s="12" t="s">
        <v>82</v>
      </c>
      <c r="AW159" s="12" t="s">
        <v>36</v>
      </c>
      <c r="AX159" s="12" t="s">
        <v>72</v>
      </c>
      <c r="AY159" s="198" t="s">
        <v>254</v>
      </c>
    </row>
    <row r="160" spans="2:51" s="13" customFormat="1" ht="13.5" x14ac:dyDescent="0.3">
      <c r="B160" s="201"/>
      <c r="D160" s="178" t="s">
        <v>263</v>
      </c>
      <c r="E160" s="202" t="s">
        <v>104</v>
      </c>
      <c r="F160" s="203" t="s">
        <v>326</v>
      </c>
      <c r="H160" s="204">
        <v>169.10400000000001</v>
      </c>
      <c r="I160" s="205"/>
      <c r="L160" s="201"/>
      <c r="M160" s="206"/>
      <c r="N160" s="207"/>
      <c r="O160" s="207"/>
      <c r="P160" s="207"/>
      <c r="Q160" s="207"/>
      <c r="R160" s="207"/>
      <c r="S160" s="207"/>
      <c r="T160" s="208"/>
      <c r="AT160" s="209" t="s">
        <v>263</v>
      </c>
      <c r="AU160" s="209" t="s">
        <v>79</v>
      </c>
      <c r="AV160" s="13" t="s">
        <v>85</v>
      </c>
      <c r="AW160" s="13" t="s">
        <v>36</v>
      </c>
      <c r="AX160" s="13" t="s">
        <v>9</v>
      </c>
      <c r="AY160" s="209" t="s">
        <v>254</v>
      </c>
    </row>
    <row r="161" spans="2:65" s="1" customFormat="1" ht="22.5" customHeight="1" x14ac:dyDescent="0.3">
      <c r="B161" s="164"/>
      <c r="C161" s="165" t="s">
        <v>327</v>
      </c>
      <c r="D161" s="165" t="s">
        <v>256</v>
      </c>
      <c r="E161" s="166" t="s">
        <v>328</v>
      </c>
      <c r="F161" s="167" t="s">
        <v>329</v>
      </c>
      <c r="G161" s="168" t="s">
        <v>269</v>
      </c>
      <c r="H161" s="169">
        <v>169.10400000000001</v>
      </c>
      <c r="I161" s="170"/>
      <c r="J161" s="171">
        <f>ROUND(I161*H161,0)</f>
        <v>0</v>
      </c>
      <c r="K161" s="167" t="s">
        <v>260</v>
      </c>
      <c r="L161" s="34"/>
      <c r="M161" s="172" t="s">
        <v>3</v>
      </c>
      <c r="N161" s="173" t="s">
        <v>43</v>
      </c>
      <c r="O161" s="35"/>
      <c r="P161" s="174">
        <f>O161*H161</f>
        <v>0</v>
      </c>
      <c r="Q161" s="174">
        <v>0</v>
      </c>
      <c r="R161" s="174">
        <f>Q161*H161</f>
        <v>0</v>
      </c>
      <c r="S161" s="174">
        <v>0</v>
      </c>
      <c r="T161" s="175">
        <f>S161*H161</f>
        <v>0</v>
      </c>
      <c r="AR161" s="17" t="s">
        <v>85</v>
      </c>
      <c r="AT161" s="17" t="s">
        <v>256</v>
      </c>
      <c r="AU161" s="17" t="s">
        <v>79</v>
      </c>
      <c r="AY161" s="17" t="s">
        <v>254</v>
      </c>
      <c r="BE161" s="176">
        <f>IF(N161="základní",J161,0)</f>
        <v>0</v>
      </c>
      <c r="BF161" s="176">
        <f>IF(N161="snížená",J161,0)</f>
        <v>0</v>
      </c>
      <c r="BG161" s="176">
        <f>IF(N161="zákl. přenesená",J161,0)</f>
        <v>0</v>
      </c>
      <c r="BH161" s="176">
        <f>IF(N161="sníž. přenesená",J161,0)</f>
        <v>0</v>
      </c>
      <c r="BI161" s="176">
        <f>IF(N161="nulová",J161,0)</f>
        <v>0</v>
      </c>
      <c r="BJ161" s="17" t="s">
        <v>9</v>
      </c>
      <c r="BK161" s="176">
        <f>ROUND(I161*H161,0)</f>
        <v>0</v>
      </c>
      <c r="BL161" s="17" t="s">
        <v>85</v>
      </c>
      <c r="BM161" s="17" t="s">
        <v>330</v>
      </c>
    </row>
    <row r="162" spans="2:65" s="11" customFormat="1" ht="13.5" x14ac:dyDescent="0.3">
      <c r="B162" s="177"/>
      <c r="D162" s="178" t="s">
        <v>263</v>
      </c>
      <c r="E162" s="179" t="s">
        <v>3</v>
      </c>
      <c r="F162" s="180" t="s">
        <v>104</v>
      </c>
      <c r="H162" s="181">
        <v>169.10400000000001</v>
      </c>
      <c r="I162" s="182"/>
      <c r="L162" s="177"/>
      <c r="M162" s="183"/>
      <c r="N162" s="184"/>
      <c r="O162" s="184"/>
      <c r="P162" s="184"/>
      <c r="Q162" s="184"/>
      <c r="R162" s="184"/>
      <c r="S162" s="184"/>
      <c r="T162" s="185"/>
      <c r="AT162" s="186" t="s">
        <v>263</v>
      </c>
      <c r="AU162" s="186" t="s">
        <v>79</v>
      </c>
      <c r="AV162" s="11" t="s">
        <v>79</v>
      </c>
      <c r="AW162" s="11" t="s">
        <v>36</v>
      </c>
      <c r="AX162" s="11" t="s">
        <v>9</v>
      </c>
      <c r="AY162" s="186" t="s">
        <v>254</v>
      </c>
    </row>
    <row r="163" spans="2:65" s="1" customFormat="1" ht="22.5" customHeight="1" x14ac:dyDescent="0.3">
      <c r="B163" s="164"/>
      <c r="C163" s="165" t="s">
        <v>331</v>
      </c>
      <c r="D163" s="165" t="s">
        <v>256</v>
      </c>
      <c r="E163" s="166" t="s">
        <v>332</v>
      </c>
      <c r="F163" s="167" t="s">
        <v>333</v>
      </c>
      <c r="G163" s="168" t="s">
        <v>259</v>
      </c>
      <c r="H163" s="169">
        <v>2</v>
      </c>
      <c r="I163" s="170"/>
      <c r="J163" s="171">
        <f>ROUND(I163*H163,0)</f>
        <v>0</v>
      </c>
      <c r="K163" s="167" t="s">
        <v>260</v>
      </c>
      <c r="L163" s="34"/>
      <c r="M163" s="172" t="s">
        <v>3</v>
      </c>
      <c r="N163" s="173" t="s">
        <v>43</v>
      </c>
      <c r="O163" s="35"/>
      <c r="P163" s="174">
        <f>O163*H163</f>
        <v>0</v>
      </c>
      <c r="Q163" s="174">
        <v>0</v>
      </c>
      <c r="R163" s="174">
        <f>Q163*H163</f>
        <v>0</v>
      </c>
      <c r="S163" s="174">
        <v>0</v>
      </c>
      <c r="T163" s="175">
        <f>S163*H163</f>
        <v>0</v>
      </c>
      <c r="AR163" s="17" t="s">
        <v>85</v>
      </c>
      <c r="AT163" s="17" t="s">
        <v>256</v>
      </c>
      <c r="AU163" s="17" t="s">
        <v>79</v>
      </c>
      <c r="AY163" s="17" t="s">
        <v>254</v>
      </c>
      <c r="BE163" s="176">
        <f>IF(N163="základní",J163,0)</f>
        <v>0</v>
      </c>
      <c r="BF163" s="176">
        <f>IF(N163="snížená",J163,0)</f>
        <v>0</v>
      </c>
      <c r="BG163" s="176">
        <f>IF(N163="zákl. přenesená",J163,0)</f>
        <v>0</v>
      </c>
      <c r="BH163" s="176">
        <f>IF(N163="sníž. přenesená",J163,0)</f>
        <v>0</v>
      </c>
      <c r="BI163" s="176">
        <f>IF(N163="nulová",J163,0)</f>
        <v>0</v>
      </c>
      <c r="BJ163" s="17" t="s">
        <v>9</v>
      </c>
      <c r="BK163" s="176">
        <f>ROUND(I163*H163,0)</f>
        <v>0</v>
      </c>
      <c r="BL163" s="17" t="s">
        <v>85</v>
      </c>
      <c r="BM163" s="17" t="s">
        <v>334</v>
      </c>
    </row>
    <row r="164" spans="2:65" s="1" customFormat="1" ht="22.5" customHeight="1" x14ac:dyDescent="0.3">
      <c r="B164" s="164"/>
      <c r="C164" s="165" t="s">
        <v>335</v>
      </c>
      <c r="D164" s="165" t="s">
        <v>256</v>
      </c>
      <c r="E164" s="166" t="s">
        <v>336</v>
      </c>
      <c r="F164" s="167" t="s">
        <v>337</v>
      </c>
      <c r="G164" s="168" t="s">
        <v>259</v>
      </c>
      <c r="H164" s="169">
        <v>2</v>
      </c>
      <c r="I164" s="170"/>
      <c r="J164" s="171">
        <f>ROUND(I164*H164,0)</f>
        <v>0</v>
      </c>
      <c r="K164" s="167" t="s">
        <v>260</v>
      </c>
      <c r="L164" s="34"/>
      <c r="M164" s="172" t="s">
        <v>3</v>
      </c>
      <c r="N164" s="173" t="s">
        <v>43</v>
      </c>
      <c r="O164" s="35"/>
      <c r="P164" s="174">
        <f>O164*H164</f>
        <v>0</v>
      </c>
      <c r="Q164" s="174">
        <v>0</v>
      </c>
      <c r="R164" s="174">
        <f>Q164*H164</f>
        <v>0</v>
      </c>
      <c r="S164" s="174">
        <v>0</v>
      </c>
      <c r="T164" s="175">
        <f>S164*H164</f>
        <v>0</v>
      </c>
      <c r="AR164" s="17" t="s">
        <v>85</v>
      </c>
      <c r="AT164" s="17" t="s">
        <v>256</v>
      </c>
      <c r="AU164" s="17" t="s">
        <v>79</v>
      </c>
      <c r="AY164" s="17" t="s">
        <v>254</v>
      </c>
      <c r="BE164" s="176">
        <f>IF(N164="základní",J164,0)</f>
        <v>0</v>
      </c>
      <c r="BF164" s="176">
        <f>IF(N164="snížená",J164,0)</f>
        <v>0</v>
      </c>
      <c r="BG164" s="176">
        <f>IF(N164="zákl. přenesená",J164,0)</f>
        <v>0</v>
      </c>
      <c r="BH164" s="176">
        <f>IF(N164="sníž. přenesená",J164,0)</f>
        <v>0</v>
      </c>
      <c r="BI164" s="176">
        <f>IF(N164="nulová",J164,0)</f>
        <v>0</v>
      </c>
      <c r="BJ164" s="17" t="s">
        <v>9</v>
      </c>
      <c r="BK164" s="176">
        <f>ROUND(I164*H164,0)</f>
        <v>0</v>
      </c>
      <c r="BL164" s="17" t="s">
        <v>85</v>
      </c>
      <c r="BM164" s="17" t="s">
        <v>338</v>
      </c>
    </row>
    <row r="165" spans="2:65" s="1" customFormat="1" ht="22.5" customHeight="1" x14ac:dyDescent="0.3">
      <c r="B165" s="164"/>
      <c r="C165" s="165" t="s">
        <v>339</v>
      </c>
      <c r="D165" s="165" t="s">
        <v>256</v>
      </c>
      <c r="E165" s="166" t="s">
        <v>340</v>
      </c>
      <c r="F165" s="167" t="s">
        <v>341</v>
      </c>
      <c r="G165" s="168" t="s">
        <v>259</v>
      </c>
      <c r="H165" s="169">
        <v>2</v>
      </c>
      <c r="I165" s="170"/>
      <c r="J165" s="171">
        <f>ROUND(I165*H165,0)</f>
        <v>0</v>
      </c>
      <c r="K165" s="167" t="s">
        <v>260</v>
      </c>
      <c r="L165" s="34"/>
      <c r="M165" s="172" t="s">
        <v>3</v>
      </c>
      <c r="N165" s="173" t="s">
        <v>43</v>
      </c>
      <c r="O165" s="35"/>
      <c r="P165" s="174">
        <f>O165*H165</f>
        <v>0</v>
      </c>
      <c r="Q165" s="174">
        <v>0</v>
      </c>
      <c r="R165" s="174">
        <f>Q165*H165</f>
        <v>0</v>
      </c>
      <c r="S165" s="174">
        <v>0</v>
      </c>
      <c r="T165" s="175">
        <f>S165*H165</f>
        <v>0</v>
      </c>
      <c r="AR165" s="17" t="s">
        <v>85</v>
      </c>
      <c r="AT165" s="17" t="s">
        <v>256</v>
      </c>
      <c r="AU165" s="17" t="s">
        <v>79</v>
      </c>
      <c r="AY165" s="17" t="s">
        <v>254</v>
      </c>
      <c r="BE165" s="176">
        <f>IF(N165="základní",J165,0)</f>
        <v>0</v>
      </c>
      <c r="BF165" s="176">
        <f>IF(N165="snížená",J165,0)</f>
        <v>0</v>
      </c>
      <c r="BG165" s="176">
        <f>IF(N165="zákl. přenesená",J165,0)</f>
        <v>0</v>
      </c>
      <c r="BH165" s="176">
        <f>IF(N165="sníž. přenesená",J165,0)</f>
        <v>0</v>
      </c>
      <c r="BI165" s="176">
        <f>IF(N165="nulová",J165,0)</f>
        <v>0</v>
      </c>
      <c r="BJ165" s="17" t="s">
        <v>9</v>
      </c>
      <c r="BK165" s="176">
        <f>ROUND(I165*H165,0)</f>
        <v>0</v>
      </c>
      <c r="BL165" s="17" t="s">
        <v>85</v>
      </c>
      <c r="BM165" s="17" t="s">
        <v>342</v>
      </c>
    </row>
    <row r="166" spans="2:65" s="1" customFormat="1" ht="22.5" customHeight="1" x14ac:dyDescent="0.3">
      <c r="B166" s="164"/>
      <c r="C166" s="165" t="s">
        <v>26</v>
      </c>
      <c r="D166" s="165" t="s">
        <v>256</v>
      </c>
      <c r="E166" s="166" t="s">
        <v>343</v>
      </c>
      <c r="F166" s="167" t="s">
        <v>344</v>
      </c>
      <c r="G166" s="168" t="s">
        <v>269</v>
      </c>
      <c r="H166" s="169">
        <v>476.642</v>
      </c>
      <c r="I166" s="170"/>
      <c r="J166" s="171">
        <f>ROUND(I166*H166,0)</f>
        <v>0</v>
      </c>
      <c r="K166" s="167" t="s">
        <v>260</v>
      </c>
      <c r="L166" s="34"/>
      <c r="M166" s="172" t="s">
        <v>3</v>
      </c>
      <c r="N166" s="173" t="s">
        <v>43</v>
      </c>
      <c r="O166" s="35"/>
      <c r="P166" s="174">
        <f>O166*H166</f>
        <v>0</v>
      </c>
      <c r="Q166" s="174">
        <v>0</v>
      </c>
      <c r="R166" s="174">
        <f>Q166*H166</f>
        <v>0</v>
      </c>
      <c r="S166" s="174">
        <v>0</v>
      </c>
      <c r="T166" s="175">
        <f>S166*H166</f>
        <v>0</v>
      </c>
      <c r="AR166" s="17" t="s">
        <v>85</v>
      </c>
      <c r="AT166" s="17" t="s">
        <v>256</v>
      </c>
      <c r="AU166" s="17" t="s">
        <v>79</v>
      </c>
      <c r="AY166" s="17" t="s">
        <v>254</v>
      </c>
      <c r="BE166" s="176">
        <f>IF(N166="základní",J166,0)</f>
        <v>0</v>
      </c>
      <c r="BF166" s="176">
        <f>IF(N166="snížená",J166,0)</f>
        <v>0</v>
      </c>
      <c r="BG166" s="176">
        <f>IF(N166="zákl. přenesená",J166,0)</f>
        <v>0</v>
      </c>
      <c r="BH166" s="176">
        <f>IF(N166="sníž. přenesená",J166,0)</f>
        <v>0</v>
      </c>
      <c r="BI166" s="176">
        <f>IF(N166="nulová",J166,0)</f>
        <v>0</v>
      </c>
      <c r="BJ166" s="17" t="s">
        <v>9</v>
      </c>
      <c r="BK166" s="176">
        <f>ROUND(I166*H166,0)</f>
        <v>0</v>
      </c>
      <c r="BL166" s="17" t="s">
        <v>85</v>
      </c>
      <c r="BM166" s="17" t="s">
        <v>345</v>
      </c>
    </row>
    <row r="167" spans="2:65" s="11" customFormat="1" ht="13.5" x14ac:dyDescent="0.3">
      <c r="B167" s="177"/>
      <c r="D167" s="187" t="s">
        <v>263</v>
      </c>
      <c r="E167" s="186" t="s">
        <v>3</v>
      </c>
      <c r="F167" s="188" t="s">
        <v>92</v>
      </c>
      <c r="H167" s="189">
        <v>307.53800000000001</v>
      </c>
      <c r="I167" s="182"/>
      <c r="L167" s="177"/>
      <c r="M167" s="183"/>
      <c r="N167" s="184"/>
      <c r="O167" s="184"/>
      <c r="P167" s="184"/>
      <c r="Q167" s="184"/>
      <c r="R167" s="184"/>
      <c r="S167" s="184"/>
      <c r="T167" s="185"/>
      <c r="AT167" s="186" t="s">
        <v>263</v>
      </c>
      <c r="AU167" s="186" t="s">
        <v>79</v>
      </c>
      <c r="AV167" s="11" t="s">
        <v>79</v>
      </c>
      <c r="AW167" s="11" t="s">
        <v>36</v>
      </c>
      <c r="AX167" s="11" t="s">
        <v>72</v>
      </c>
      <c r="AY167" s="186" t="s">
        <v>254</v>
      </c>
    </row>
    <row r="168" spans="2:65" s="11" customFormat="1" ht="13.5" x14ac:dyDescent="0.3">
      <c r="B168" s="177"/>
      <c r="D168" s="187" t="s">
        <v>263</v>
      </c>
      <c r="E168" s="186" t="s">
        <v>3</v>
      </c>
      <c r="F168" s="188" t="s">
        <v>104</v>
      </c>
      <c r="H168" s="189">
        <v>169.10400000000001</v>
      </c>
      <c r="I168" s="182"/>
      <c r="L168" s="177"/>
      <c r="M168" s="183"/>
      <c r="N168" s="184"/>
      <c r="O168" s="184"/>
      <c r="P168" s="184"/>
      <c r="Q168" s="184"/>
      <c r="R168" s="184"/>
      <c r="S168" s="184"/>
      <c r="T168" s="185"/>
      <c r="AT168" s="186" t="s">
        <v>263</v>
      </c>
      <c r="AU168" s="186" t="s">
        <v>79</v>
      </c>
      <c r="AV168" s="11" t="s">
        <v>79</v>
      </c>
      <c r="AW168" s="11" t="s">
        <v>36</v>
      </c>
      <c r="AX168" s="11" t="s">
        <v>72</v>
      </c>
      <c r="AY168" s="186" t="s">
        <v>254</v>
      </c>
    </row>
    <row r="169" spans="2:65" s="12" customFormat="1" ht="13.5" x14ac:dyDescent="0.3">
      <c r="B169" s="190"/>
      <c r="D169" s="178" t="s">
        <v>263</v>
      </c>
      <c r="E169" s="191" t="s">
        <v>3</v>
      </c>
      <c r="F169" s="192" t="s">
        <v>277</v>
      </c>
      <c r="H169" s="193">
        <v>476.642</v>
      </c>
      <c r="I169" s="194"/>
      <c r="L169" s="190"/>
      <c r="M169" s="195"/>
      <c r="N169" s="196"/>
      <c r="O169" s="196"/>
      <c r="P169" s="196"/>
      <c r="Q169" s="196"/>
      <c r="R169" s="196"/>
      <c r="S169" s="196"/>
      <c r="T169" s="197"/>
      <c r="AT169" s="198" t="s">
        <v>263</v>
      </c>
      <c r="AU169" s="198" t="s">
        <v>79</v>
      </c>
      <c r="AV169" s="12" t="s">
        <v>82</v>
      </c>
      <c r="AW169" s="12" t="s">
        <v>36</v>
      </c>
      <c r="AX169" s="12" t="s">
        <v>9</v>
      </c>
      <c r="AY169" s="198" t="s">
        <v>254</v>
      </c>
    </row>
    <row r="170" spans="2:65" s="1" customFormat="1" ht="31.5" customHeight="1" x14ac:dyDescent="0.3">
      <c r="B170" s="164"/>
      <c r="C170" s="165" t="s">
        <v>346</v>
      </c>
      <c r="D170" s="165" t="s">
        <v>256</v>
      </c>
      <c r="E170" s="166" t="s">
        <v>347</v>
      </c>
      <c r="F170" s="167" t="s">
        <v>348</v>
      </c>
      <c r="G170" s="168" t="s">
        <v>269</v>
      </c>
      <c r="H170" s="169">
        <v>9532.84</v>
      </c>
      <c r="I170" s="170"/>
      <c r="J170" s="171">
        <f>ROUND(I170*H170,0)</f>
        <v>0</v>
      </c>
      <c r="K170" s="167" t="s">
        <v>260</v>
      </c>
      <c r="L170" s="34"/>
      <c r="M170" s="172" t="s">
        <v>3</v>
      </c>
      <c r="N170" s="173" t="s">
        <v>43</v>
      </c>
      <c r="O170" s="35"/>
      <c r="P170" s="174">
        <f>O170*H170</f>
        <v>0</v>
      </c>
      <c r="Q170" s="174">
        <v>0</v>
      </c>
      <c r="R170" s="174">
        <f>Q170*H170</f>
        <v>0</v>
      </c>
      <c r="S170" s="174">
        <v>0</v>
      </c>
      <c r="T170" s="175">
        <f>S170*H170</f>
        <v>0</v>
      </c>
      <c r="AR170" s="17" t="s">
        <v>85</v>
      </c>
      <c r="AT170" s="17" t="s">
        <v>256</v>
      </c>
      <c r="AU170" s="17" t="s">
        <v>79</v>
      </c>
      <c r="AY170" s="17" t="s">
        <v>254</v>
      </c>
      <c r="BE170" s="176">
        <f>IF(N170="základní",J170,0)</f>
        <v>0</v>
      </c>
      <c r="BF170" s="176">
        <f>IF(N170="snížená",J170,0)</f>
        <v>0</v>
      </c>
      <c r="BG170" s="176">
        <f>IF(N170="zákl. přenesená",J170,0)</f>
        <v>0</v>
      </c>
      <c r="BH170" s="176">
        <f>IF(N170="sníž. přenesená",J170,0)</f>
        <v>0</v>
      </c>
      <c r="BI170" s="176">
        <f>IF(N170="nulová",J170,0)</f>
        <v>0</v>
      </c>
      <c r="BJ170" s="17" t="s">
        <v>9</v>
      </c>
      <c r="BK170" s="176">
        <f>ROUND(I170*H170,0)</f>
        <v>0</v>
      </c>
      <c r="BL170" s="17" t="s">
        <v>85</v>
      </c>
      <c r="BM170" s="17" t="s">
        <v>349</v>
      </c>
    </row>
    <row r="171" spans="2:65" s="11" customFormat="1" ht="13.5" x14ac:dyDescent="0.3">
      <c r="B171" s="177"/>
      <c r="D171" s="187" t="s">
        <v>263</v>
      </c>
      <c r="E171" s="186" t="s">
        <v>3</v>
      </c>
      <c r="F171" s="188" t="s">
        <v>350</v>
      </c>
      <c r="H171" s="189">
        <v>6150.76</v>
      </c>
      <c r="I171" s="182"/>
      <c r="L171" s="177"/>
      <c r="M171" s="183"/>
      <c r="N171" s="184"/>
      <c r="O171" s="184"/>
      <c r="P171" s="184"/>
      <c r="Q171" s="184"/>
      <c r="R171" s="184"/>
      <c r="S171" s="184"/>
      <c r="T171" s="185"/>
      <c r="AT171" s="186" t="s">
        <v>263</v>
      </c>
      <c r="AU171" s="186" t="s">
        <v>79</v>
      </c>
      <c r="AV171" s="11" t="s">
        <v>79</v>
      </c>
      <c r="AW171" s="11" t="s">
        <v>36</v>
      </c>
      <c r="AX171" s="11" t="s">
        <v>72</v>
      </c>
      <c r="AY171" s="186" t="s">
        <v>254</v>
      </c>
    </row>
    <row r="172" spans="2:65" s="11" customFormat="1" ht="13.5" x14ac:dyDescent="0.3">
      <c r="B172" s="177"/>
      <c r="D172" s="187" t="s">
        <v>263</v>
      </c>
      <c r="E172" s="186" t="s">
        <v>3</v>
      </c>
      <c r="F172" s="188" t="s">
        <v>351</v>
      </c>
      <c r="H172" s="189">
        <v>3382.08</v>
      </c>
      <c r="I172" s="182"/>
      <c r="L172" s="177"/>
      <c r="M172" s="183"/>
      <c r="N172" s="184"/>
      <c r="O172" s="184"/>
      <c r="P172" s="184"/>
      <c r="Q172" s="184"/>
      <c r="R172" s="184"/>
      <c r="S172" s="184"/>
      <c r="T172" s="185"/>
      <c r="AT172" s="186" t="s">
        <v>263</v>
      </c>
      <c r="AU172" s="186" t="s">
        <v>79</v>
      </c>
      <c r="AV172" s="11" t="s">
        <v>79</v>
      </c>
      <c r="AW172" s="11" t="s">
        <v>36</v>
      </c>
      <c r="AX172" s="11" t="s">
        <v>72</v>
      </c>
      <c r="AY172" s="186" t="s">
        <v>254</v>
      </c>
    </row>
    <row r="173" spans="2:65" s="12" customFormat="1" ht="13.5" x14ac:dyDescent="0.3">
      <c r="B173" s="190"/>
      <c r="D173" s="178" t="s">
        <v>263</v>
      </c>
      <c r="E173" s="191" t="s">
        <v>3</v>
      </c>
      <c r="F173" s="192" t="s">
        <v>277</v>
      </c>
      <c r="H173" s="193">
        <v>9532.84</v>
      </c>
      <c r="I173" s="194"/>
      <c r="L173" s="190"/>
      <c r="M173" s="195"/>
      <c r="N173" s="196"/>
      <c r="O173" s="196"/>
      <c r="P173" s="196"/>
      <c r="Q173" s="196"/>
      <c r="R173" s="196"/>
      <c r="S173" s="196"/>
      <c r="T173" s="197"/>
      <c r="AT173" s="198" t="s">
        <v>263</v>
      </c>
      <c r="AU173" s="198" t="s">
        <v>79</v>
      </c>
      <c r="AV173" s="12" t="s">
        <v>82</v>
      </c>
      <c r="AW173" s="12" t="s">
        <v>36</v>
      </c>
      <c r="AX173" s="12" t="s">
        <v>9</v>
      </c>
      <c r="AY173" s="198" t="s">
        <v>254</v>
      </c>
    </row>
    <row r="174" spans="2:65" s="1" customFormat="1" ht="22.5" customHeight="1" x14ac:dyDescent="0.3">
      <c r="B174" s="164"/>
      <c r="C174" s="165" t="s">
        <v>352</v>
      </c>
      <c r="D174" s="165" t="s">
        <v>256</v>
      </c>
      <c r="E174" s="166" t="s">
        <v>353</v>
      </c>
      <c r="F174" s="167" t="s">
        <v>354</v>
      </c>
      <c r="G174" s="168" t="s">
        <v>269</v>
      </c>
      <c r="H174" s="169">
        <v>476.642</v>
      </c>
      <c r="I174" s="170"/>
      <c r="J174" s="171">
        <f>ROUND(I174*H174,0)</f>
        <v>0</v>
      </c>
      <c r="K174" s="167" t="s">
        <v>260</v>
      </c>
      <c r="L174" s="34"/>
      <c r="M174" s="172" t="s">
        <v>3</v>
      </c>
      <c r="N174" s="173" t="s">
        <v>43</v>
      </c>
      <c r="O174" s="35"/>
      <c r="P174" s="174">
        <f>O174*H174</f>
        <v>0</v>
      </c>
      <c r="Q174" s="174">
        <v>0</v>
      </c>
      <c r="R174" s="174">
        <f>Q174*H174</f>
        <v>0</v>
      </c>
      <c r="S174" s="174">
        <v>0</v>
      </c>
      <c r="T174" s="175">
        <f>S174*H174</f>
        <v>0</v>
      </c>
      <c r="AR174" s="17" t="s">
        <v>85</v>
      </c>
      <c r="AT174" s="17" t="s">
        <v>256</v>
      </c>
      <c r="AU174" s="17" t="s">
        <v>79</v>
      </c>
      <c r="AY174" s="17" t="s">
        <v>254</v>
      </c>
      <c r="BE174" s="176">
        <f>IF(N174="základní",J174,0)</f>
        <v>0</v>
      </c>
      <c r="BF174" s="176">
        <f>IF(N174="snížená",J174,0)</f>
        <v>0</v>
      </c>
      <c r="BG174" s="176">
        <f>IF(N174="zákl. přenesená",J174,0)</f>
        <v>0</v>
      </c>
      <c r="BH174" s="176">
        <f>IF(N174="sníž. přenesená",J174,0)</f>
        <v>0</v>
      </c>
      <c r="BI174" s="176">
        <f>IF(N174="nulová",J174,0)</f>
        <v>0</v>
      </c>
      <c r="BJ174" s="17" t="s">
        <v>9</v>
      </c>
      <c r="BK174" s="176">
        <f>ROUND(I174*H174,0)</f>
        <v>0</v>
      </c>
      <c r="BL174" s="17" t="s">
        <v>85</v>
      </c>
      <c r="BM174" s="17" t="s">
        <v>355</v>
      </c>
    </row>
    <row r="175" spans="2:65" s="11" customFormat="1" ht="13.5" x14ac:dyDescent="0.3">
      <c r="B175" s="177"/>
      <c r="D175" s="187" t="s">
        <v>263</v>
      </c>
      <c r="E175" s="186" t="s">
        <v>3</v>
      </c>
      <c r="F175" s="188" t="s">
        <v>92</v>
      </c>
      <c r="H175" s="189">
        <v>307.53800000000001</v>
      </c>
      <c r="I175" s="182"/>
      <c r="L175" s="177"/>
      <c r="M175" s="183"/>
      <c r="N175" s="184"/>
      <c r="O175" s="184"/>
      <c r="P175" s="184"/>
      <c r="Q175" s="184"/>
      <c r="R175" s="184"/>
      <c r="S175" s="184"/>
      <c r="T175" s="185"/>
      <c r="AT175" s="186" t="s">
        <v>263</v>
      </c>
      <c r="AU175" s="186" t="s">
        <v>79</v>
      </c>
      <c r="AV175" s="11" t="s">
        <v>79</v>
      </c>
      <c r="AW175" s="11" t="s">
        <v>36</v>
      </c>
      <c r="AX175" s="11" t="s">
        <v>72</v>
      </c>
      <c r="AY175" s="186" t="s">
        <v>254</v>
      </c>
    </row>
    <row r="176" spans="2:65" s="11" customFormat="1" ht="13.5" x14ac:dyDescent="0.3">
      <c r="B176" s="177"/>
      <c r="D176" s="187" t="s">
        <v>263</v>
      </c>
      <c r="E176" s="186" t="s">
        <v>3</v>
      </c>
      <c r="F176" s="188" t="s">
        <v>104</v>
      </c>
      <c r="H176" s="189">
        <v>169.10400000000001</v>
      </c>
      <c r="I176" s="182"/>
      <c r="L176" s="177"/>
      <c r="M176" s="183"/>
      <c r="N176" s="184"/>
      <c r="O176" s="184"/>
      <c r="P176" s="184"/>
      <c r="Q176" s="184"/>
      <c r="R176" s="184"/>
      <c r="S176" s="184"/>
      <c r="T176" s="185"/>
      <c r="AT176" s="186" t="s">
        <v>263</v>
      </c>
      <c r="AU176" s="186" t="s">
        <v>79</v>
      </c>
      <c r="AV176" s="11" t="s">
        <v>79</v>
      </c>
      <c r="AW176" s="11" t="s">
        <v>36</v>
      </c>
      <c r="AX176" s="11" t="s">
        <v>72</v>
      </c>
      <c r="AY176" s="186" t="s">
        <v>254</v>
      </c>
    </row>
    <row r="177" spans="2:65" s="12" customFormat="1" ht="13.5" x14ac:dyDescent="0.3">
      <c r="B177" s="190"/>
      <c r="D177" s="178" t="s">
        <v>263</v>
      </c>
      <c r="E177" s="191" t="s">
        <v>3</v>
      </c>
      <c r="F177" s="192" t="s">
        <v>277</v>
      </c>
      <c r="H177" s="193">
        <v>476.642</v>
      </c>
      <c r="I177" s="194"/>
      <c r="L177" s="190"/>
      <c r="M177" s="195"/>
      <c r="N177" s="196"/>
      <c r="O177" s="196"/>
      <c r="P177" s="196"/>
      <c r="Q177" s="196"/>
      <c r="R177" s="196"/>
      <c r="S177" s="196"/>
      <c r="T177" s="197"/>
      <c r="AT177" s="198" t="s">
        <v>263</v>
      </c>
      <c r="AU177" s="198" t="s">
        <v>79</v>
      </c>
      <c r="AV177" s="12" t="s">
        <v>82</v>
      </c>
      <c r="AW177" s="12" t="s">
        <v>36</v>
      </c>
      <c r="AX177" s="12" t="s">
        <v>9</v>
      </c>
      <c r="AY177" s="198" t="s">
        <v>254</v>
      </c>
    </row>
    <row r="178" spans="2:65" s="1" customFormat="1" ht="22.5" customHeight="1" x14ac:dyDescent="0.3">
      <c r="B178" s="164"/>
      <c r="C178" s="165" t="s">
        <v>356</v>
      </c>
      <c r="D178" s="165" t="s">
        <v>256</v>
      </c>
      <c r="E178" s="166" t="s">
        <v>357</v>
      </c>
      <c r="F178" s="167" t="s">
        <v>358</v>
      </c>
      <c r="G178" s="168" t="s">
        <v>359</v>
      </c>
      <c r="H178" s="169">
        <v>857.95500000000004</v>
      </c>
      <c r="I178" s="170"/>
      <c r="J178" s="171">
        <f>ROUND(I178*H178,0)</f>
        <v>0</v>
      </c>
      <c r="K178" s="167" t="s">
        <v>260</v>
      </c>
      <c r="L178" s="34"/>
      <c r="M178" s="172" t="s">
        <v>3</v>
      </c>
      <c r="N178" s="173" t="s">
        <v>43</v>
      </c>
      <c r="O178" s="35"/>
      <c r="P178" s="174">
        <f>O178*H178</f>
        <v>0</v>
      </c>
      <c r="Q178" s="174">
        <v>0</v>
      </c>
      <c r="R178" s="174">
        <f>Q178*H178</f>
        <v>0</v>
      </c>
      <c r="S178" s="174">
        <v>0</v>
      </c>
      <c r="T178" s="175">
        <f>S178*H178</f>
        <v>0</v>
      </c>
      <c r="AR178" s="17" t="s">
        <v>85</v>
      </c>
      <c r="AT178" s="17" t="s">
        <v>256</v>
      </c>
      <c r="AU178" s="17" t="s">
        <v>79</v>
      </c>
      <c r="AY178" s="17" t="s">
        <v>254</v>
      </c>
      <c r="BE178" s="176">
        <f>IF(N178="základní",J178,0)</f>
        <v>0</v>
      </c>
      <c r="BF178" s="176">
        <f>IF(N178="snížená",J178,0)</f>
        <v>0</v>
      </c>
      <c r="BG178" s="176">
        <f>IF(N178="zákl. přenesená",J178,0)</f>
        <v>0</v>
      </c>
      <c r="BH178" s="176">
        <f>IF(N178="sníž. přenesená",J178,0)</f>
        <v>0</v>
      </c>
      <c r="BI178" s="176">
        <f>IF(N178="nulová",J178,0)</f>
        <v>0</v>
      </c>
      <c r="BJ178" s="17" t="s">
        <v>9</v>
      </c>
      <c r="BK178" s="176">
        <f>ROUND(I178*H178,0)</f>
        <v>0</v>
      </c>
      <c r="BL178" s="17" t="s">
        <v>85</v>
      </c>
      <c r="BM178" s="17" t="s">
        <v>360</v>
      </c>
    </row>
    <row r="179" spans="2:65" s="11" customFormat="1" ht="13.5" x14ac:dyDescent="0.3">
      <c r="B179" s="177"/>
      <c r="D179" s="187" t="s">
        <v>263</v>
      </c>
      <c r="E179" s="186" t="s">
        <v>3</v>
      </c>
      <c r="F179" s="188" t="s">
        <v>361</v>
      </c>
      <c r="H179" s="189">
        <v>553.56799999999998</v>
      </c>
      <c r="I179" s="182"/>
      <c r="L179" s="177"/>
      <c r="M179" s="183"/>
      <c r="N179" s="184"/>
      <c r="O179" s="184"/>
      <c r="P179" s="184"/>
      <c r="Q179" s="184"/>
      <c r="R179" s="184"/>
      <c r="S179" s="184"/>
      <c r="T179" s="185"/>
      <c r="AT179" s="186" t="s">
        <v>263</v>
      </c>
      <c r="AU179" s="186" t="s">
        <v>79</v>
      </c>
      <c r="AV179" s="11" t="s">
        <v>79</v>
      </c>
      <c r="AW179" s="11" t="s">
        <v>36</v>
      </c>
      <c r="AX179" s="11" t="s">
        <v>72</v>
      </c>
      <c r="AY179" s="186" t="s">
        <v>254</v>
      </c>
    </row>
    <row r="180" spans="2:65" s="11" customFormat="1" ht="13.5" x14ac:dyDescent="0.3">
      <c r="B180" s="177"/>
      <c r="D180" s="187" t="s">
        <v>263</v>
      </c>
      <c r="E180" s="186" t="s">
        <v>3</v>
      </c>
      <c r="F180" s="188" t="s">
        <v>362</v>
      </c>
      <c r="H180" s="189">
        <v>304.387</v>
      </c>
      <c r="I180" s="182"/>
      <c r="L180" s="177"/>
      <c r="M180" s="183"/>
      <c r="N180" s="184"/>
      <c r="O180" s="184"/>
      <c r="P180" s="184"/>
      <c r="Q180" s="184"/>
      <c r="R180" s="184"/>
      <c r="S180" s="184"/>
      <c r="T180" s="185"/>
      <c r="AT180" s="186" t="s">
        <v>263</v>
      </c>
      <c r="AU180" s="186" t="s">
        <v>79</v>
      </c>
      <c r="AV180" s="11" t="s">
        <v>79</v>
      </c>
      <c r="AW180" s="11" t="s">
        <v>36</v>
      </c>
      <c r="AX180" s="11" t="s">
        <v>72</v>
      </c>
      <c r="AY180" s="186" t="s">
        <v>254</v>
      </c>
    </row>
    <row r="181" spans="2:65" s="12" customFormat="1" ht="13.5" x14ac:dyDescent="0.3">
      <c r="B181" s="190"/>
      <c r="D181" s="178" t="s">
        <v>263</v>
      </c>
      <c r="E181" s="191" t="s">
        <v>3</v>
      </c>
      <c r="F181" s="192" t="s">
        <v>277</v>
      </c>
      <c r="H181" s="193">
        <v>857.95500000000004</v>
      </c>
      <c r="I181" s="194"/>
      <c r="L181" s="190"/>
      <c r="M181" s="195"/>
      <c r="N181" s="196"/>
      <c r="O181" s="196"/>
      <c r="P181" s="196"/>
      <c r="Q181" s="196"/>
      <c r="R181" s="196"/>
      <c r="S181" s="196"/>
      <c r="T181" s="197"/>
      <c r="AT181" s="198" t="s">
        <v>263</v>
      </c>
      <c r="AU181" s="198" t="s">
        <v>79</v>
      </c>
      <c r="AV181" s="12" t="s">
        <v>82</v>
      </c>
      <c r="AW181" s="12" t="s">
        <v>36</v>
      </c>
      <c r="AX181" s="12" t="s">
        <v>9</v>
      </c>
      <c r="AY181" s="198" t="s">
        <v>254</v>
      </c>
    </row>
    <row r="182" spans="2:65" s="1" customFormat="1" ht="22.5" customHeight="1" x14ac:dyDescent="0.3">
      <c r="B182" s="164"/>
      <c r="C182" s="165" t="s">
        <v>363</v>
      </c>
      <c r="D182" s="165" t="s">
        <v>256</v>
      </c>
      <c r="E182" s="166" t="s">
        <v>364</v>
      </c>
      <c r="F182" s="167" t="s">
        <v>365</v>
      </c>
      <c r="G182" s="168" t="s">
        <v>269</v>
      </c>
      <c r="H182" s="169">
        <v>140.93</v>
      </c>
      <c r="I182" s="170"/>
      <c r="J182" s="171">
        <f>ROUND(I182*H182,0)</f>
        <v>0</v>
      </c>
      <c r="K182" s="167" t="s">
        <v>260</v>
      </c>
      <c r="L182" s="34"/>
      <c r="M182" s="172" t="s">
        <v>3</v>
      </c>
      <c r="N182" s="173" t="s">
        <v>43</v>
      </c>
      <c r="O182" s="35"/>
      <c r="P182" s="174">
        <f>O182*H182</f>
        <v>0</v>
      </c>
      <c r="Q182" s="174">
        <v>0</v>
      </c>
      <c r="R182" s="174">
        <f>Q182*H182</f>
        <v>0</v>
      </c>
      <c r="S182" s="174">
        <v>0</v>
      </c>
      <c r="T182" s="175">
        <f>S182*H182</f>
        <v>0</v>
      </c>
      <c r="AR182" s="17" t="s">
        <v>85</v>
      </c>
      <c r="AT182" s="17" t="s">
        <v>256</v>
      </c>
      <c r="AU182" s="17" t="s">
        <v>79</v>
      </c>
      <c r="AY182" s="17" t="s">
        <v>254</v>
      </c>
      <c r="BE182" s="176">
        <f>IF(N182="základní",J182,0)</f>
        <v>0</v>
      </c>
      <c r="BF182" s="176">
        <f>IF(N182="snížená",J182,0)</f>
        <v>0</v>
      </c>
      <c r="BG182" s="176">
        <f>IF(N182="zákl. přenesená",J182,0)</f>
        <v>0</v>
      </c>
      <c r="BH182" s="176">
        <f>IF(N182="sníž. přenesená",J182,0)</f>
        <v>0</v>
      </c>
      <c r="BI182" s="176">
        <f>IF(N182="nulová",J182,0)</f>
        <v>0</v>
      </c>
      <c r="BJ182" s="17" t="s">
        <v>9</v>
      </c>
      <c r="BK182" s="176">
        <f>ROUND(I182*H182,0)</f>
        <v>0</v>
      </c>
      <c r="BL182" s="17" t="s">
        <v>85</v>
      </c>
      <c r="BM182" s="17" t="s">
        <v>366</v>
      </c>
    </row>
    <row r="183" spans="2:65" s="11" customFormat="1" ht="13.5" x14ac:dyDescent="0.3">
      <c r="B183" s="177"/>
      <c r="D183" s="187" t="s">
        <v>263</v>
      </c>
      <c r="E183" s="186" t="s">
        <v>3</v>
      </c>
      <c r="F183" s="188" t="s">
        <v>367</v>
      </c>
      <c r="H183" s="189">
        <v>140.93</v>
      </c>
      <c r="I183" s="182"/>
      <c r="L183" s="177"/>
      <c r="M183" s="183"/>
      <c r="N183" s="184"/>
      <c r="O183" s="184"/>
      <c r="P183" s="184"/>
      <c r="Q183" s="184"/>
      <c r="R183" s="184"/>
      <c r="S183" s="184"/>
      <c r="T183" s="185"/>
      <c r="AT183" s="186" t="s">
        <v>263</v>
      </c>
      <c r="AU183" s="186" t="s">
        <v>79</v>
      </c>
      <c r="AV183" s="11" t="s">
        <v>79</v>
      </c>
      <c r="AW183" s="11" t="s">
        <v>36</v>
      </c>
      <c r="AX183" s="11" t="s">
        <v>72</v>
      </c>
      <c r="AY183" s="186" t="s">
        <v>254</v>
      </c>
    </row>
    <row r="184" spans="2:65" s="12" customFormat="1" ht="13.5" x14ac:dyDescent="0.3">
      <c r="B184" s="190"/>
      <c r="D184" s="178" t="s">
        <v>263</v>
      </c>
      <c r="E184" s="191" t="s">
        <v>142</v>
      </c>
      <c r="F184" s="192" t="s">
        <v>277</v>
      </c>
      <c r="H184" s="193">
        <v>140.93</v>
      </c>
      <c r="I184" s="194"/>
      <c r="L184" s="190"/>
      <c r="M184" s="195"/>
      <c r="N184" s="196"/>
      <c r="O184" s="196"/>
      <c r="P184" s="196"/>
      <c r="Q184" s="196"/>
      <c r="R184" s="196"/>
      <c r="S184" s="196"/>
      <c r="T184" s="197"/>
      <c r="AT184" s="198" t="s">
        <v>263</v>
      </c>
      <c r="AU184" s="198" t="s">
        <v>79</v>
      </c>
      <c r="AV184" s="12" t="s">
        <v>82</v>
      </c>
      <c r="AW184" s="12" t="s">
        <v>36</v>
      </c>
      <c r="AX184" s="12" t="s">
        <v>9</v>
      </c>
      <c r="AY184" s="198" t="s">
        <v>254</v>
      </c>
    </row>
    <row r="185" spans="2:65" s="1" customFormat="1" ht="22.5" customHeight="1" x14ac:dyDescent="0.3">
      <c r="B185" s="164"/>
      <c r="C185" s="210" t="s">
        <v>10</v>
      </c>
      <c r="D185" s="210" t="s">
        <v>368</v>
      </c>
      <c r="E185" s="211" t="s">
        <v>369</v>
      </c>
      <c r="F185" s="212" t="s">
        <v>370</v>
      </c>
      <c r="G185" s="213" t="s">
        <v>359</v>
      </c>
      <c r="H185" s="214">
        <v>267.767</v>
      </c>
      <c r="I185" s="215"/>
      <c r="J185" s="216">
        <f>ROUND(I185*H185,0)</f>
        <v>0</v>
      </c>
      <c r="K185" s="212" t="s">
        <v>260</v>
      </c>
      <c r="L185" s="217"/>
      <c r="M185" s="218" t="s">
        <v>3</v>
      </c>
      <c r="N185" s="219" t="s">
        <v>43</v>
      </c>
      <c r="O185" s="35"/>
      <c r="P185" s="174">
        <f>O185*H185</f>
        <v>0</v>
      </c>
      <c r="Q185" s="174">
        <v>1</v>
      </c>
      <c r="R185" s="174">
        <f>Q185*H185</f>
        <v>267.767</v>
      </c>
      <c r="S185" s="174">
        <v>0</v>
      </c>
      <c r="T185" s="175">
        <f>S185*H185</f>
        <v>0</v>
      </c>
      <c r="AR185" s="17" t="s">
        <v>335</v>
      </c>
      <c r="AT185" s="17" t="s">
        <v>368</v>
      </c>
      <c r="AU185" s="17" t="s">
        <v>79</v>
      </c>
      <c r="AY185" s="17" t="s">
        <v>254</v>
      </c>
      <c r="BE185" s="176">
        <f>IF(N185="základní",J185,0)</f>
        <v>0</v>
      </c>
      <c r="BF185" s="176">
        <f>IF(N185="snížená",J185,0)</f>
        <v>0</v>
      </c>
      <c r="BG185" s="176">
        <f>IF(N185="zákl. přenesená",J185,0)</f>
        <v>0</v>
      </c>
      <c r="BH185" s="176">
        <f>IF(N185="sníž. přenesená",J185,0)</f>
        <v>0</v>
      </c>
      <c r="BI185" s="176">
        <f>IF(N185="nulová",J185,0)</f>
        <v>0</v>
      </c>
      <c r="BJ185" s="17" t="s">
        <v>9</v>
      </c>
      <c r="BK185" s="176">
        <f>ROUND(I185*H185,0)</f>
        <v>0</v>
      </c>
      <c r="BL185" s="17" t="s">
        <v>85</v>
      </c>
      <c r="BM185" s="17" t="s">
        <v>371</v>
      </c>
    </row>
    <row r="186" spans="2:65" s="11" customFormat="1" ht="13.5" x14ac:dyDescent="0.3">
      <c r="B186" s="177"/>
      <c r="D186" s="178" t="s">
        <v>263</v>
      </c>
      <c r="E186" s="179" t="s">
        <v>3</v>
      </c>
      <c r="F186" s="180" t="s">
        <v>372</v>
      </c>
      <c r="H186" s="181">
        <v>267.767</v>
      </c>
      <c r="I186" s="182"/>
      <c r="L186" s="177"/>
      <c r="M186" s="183"/>
      <c r="N186" s="184"/>
      <c r="O186" s="184"/>
      <c r="P186" s="184"/>
      <c r="Q186" s="184"/>
      <c r="R186" s="184"/>
      <c r="S186" s="184"/>
      <c r="T186" s="185"/>
      <c r="AT186" s="186" t="s">
        <v>263</v>
      </c>
      <c r="AU186" s="186" t="s">
        <v>79</v>
      </c>
      <c r="AV186" s="11" t="s">
        <v>79</v>
      </c>
      <c r="AW186" s="11" t="s">
        <v>36</v>
      </c>
      <c r="AX186" s="11" t="s">
        <v>9</v>
      </c>
      <c r="AY186" s="186" t="s">
        <v>254</v>
      </c>
    </row>
    <row r="187" spans="2:65" s="1" customFormat="1" ht="22.5" customHeight="1" x14ac:dyDescent="0.3">
      <c r="B187" s="164"/>
      <c r="C187" s="165" t="s">
        <v>261</v>
      </c>
      <c r="D187" s="165" t="s">
        <v>256</v>
      </c>
      <c r="E187" s="166" t="s">
        <v>373</v>
      </c>
      <c r="F187" s="167" t="s">
        <v>374</v>
      </c>
      <c r="G187" s="168" t="s">
        <v>375</v>
      </c>
      <c r="H187" s="169">
        <v>100</v>
      </c>
      <c r="I187" s="170"/>
      <c r="J187" s="171">
        <f>ROUND(I187*H187,0)</f>
        <v>0</v>
      </c>
      <c r="K187" s="167" t="s">
        <v>260</v>
      </c>
      <c r="L187" s="34"/>
      <c r="M187" s="172" t="s">
        <v>3</v>
      </c>
      <c r="N187" s="173" t="s">
        <v>43</v>
      </c>
      <c r="O187" s="35"/>
      <c r="P187" s="174">
        <f>O187*H187</f>
        <v>0</v>
      </c>
      <c r="Q187" s="174">
        <v>0</v>
      </c>
      <c r="R187" s="174">
        <f>Q187*H187</f>
        <v>0</v>
      </c>
      <c r="S187" s="174">
        <v>0</v>
      </c>
      <c r="T187" s="175">
        <f>S187*H187</f>
        <v>0</v>
      </c>
      <c r="AR187" s="17" t="s">
        <v>85</v>
      </c>
      <c r="AT187" s="17" t="s">
        <v>256</v>
      </c>
      <c r="AU187" s="17" t="s">
        <v>79</v>
      </c>
      <c r="AY187" s="17" t="s">
        <v>254</v>
      </c>
      <c r="BE187" s="176">
        <f>IF(N187="základní",J187,0)</f>
        <v>0</v>
      </c>
      <c r="BF187" s="176">
        <f>IF(N187="snížená",J187,0)</f>
        <v>0</v>
      </c>
      <c r="BG187" s="176">
        <f>IF(N187="zákl. přenesená",J187,0)</f>
        <v>0</v>
      </c>
      <c r="BH187" s="176">
        <f>IF(N187="sníž. přenesená",J187,0)</f>
        <v>0</v>
      </c>
      <c r="BI187" s="176">
        <f>IF(N187="nulová",J187,0)</f>
        <v>0</v>
      </c>
      <c r="BJ187" s="17" t="s">
        <v>9</v>
      </c>
      <c r="BK187" s="176">
        <f>ROUND(I187*H187,0)</f>
        <v>0</v>
      </c>
      <c r="BL187" s="17" t="s">
        <v>85</v>
      </c>
      <c r="BM187" s="17" t="s">
        <v>376</v>
      </c>
    </row>
    <row r="188" spans="2:65" s="11" customFormat="1" ht="13.5" x14ac:dyDescent="0.3">
      <c r="B188" s="177"/>
      <c r="D188" s="187" t="s">
        <v>263</v>
      </c>
      <c r="E188" s="186" t="s">
        <v>3</v>
      </c>
      <c r="F188" s="188" t="s">
        <v>95</v>
      </c>
      <c r="H188" s="189">
        <v>100</v>
      </c>
      <c r="I188" s="182"/>
      <c r="L188" s="177"/>
      <c r="M188" s="183"/>
      <c r="N188" s="184"/>
      <c r="O188" s="184"/>
      <c r="P188" s="184"/>
      <c r="Q188" s="184"/>
      <c r="R188" s="184"/>
      <c r="S188" s="184"/>
      <c r="T188" s="185"/>
      <c r="AT188" s="186" t="s">
        <v>263</v>
      </c>
      <c r="AU188" s="186" t="s">
        <v>79</v>
      </c>
      <c r="AV188" s="11" t="s">
        <v>79</v>
      </c>
      <c r="AW188" s="11" t="s">
        <v>36</v>
      </c>
      <c r="AX188" s="11" t="s">
        <v>9</v>
      </c>
      <c r="AY188" s="186" t="s">
        <v>254</v>
      </c>
    </row>
    <row r="189" spans="2:65" s="10" customFormat="1" ht="29.85" customHeight="1" x14ac:dyDescent="0.3">
      <c r="B189" s="150"/>
      <c r="D189" s="161" t="s">
        <v>71</v>
      </c>
      <c r="E189" s="162" t="s">
        <v>79</v>
      </c>
      <c r="F189" s="162" t="s">
        <v>377</v>
      </c>
      <c r="I189" s="153"/>
      <c r="J189" s="163">
        <f>BK189</f>
        <v>0</v>
      </c>
      <c r="L189" s="150"/>
      <c r="M189" s="155"/>
      <c r="N189" s="156"/>
      <c r="O189" s="156"/>
      <c r="P189" s="157">
        <f>SUM(P190:P338)</f>
        <v>0</v>
      </c>
      <c r="Q189" s="156"/>
      <c r="R189" s="157">
        <f>SUM(R190:R338)</f>
        <v>913.37405056833757</v>
      </c>
      <c r="S189" s="156"/>
      <c r="T189" s="158">
        <f>SUM(T190:T338)</f>
        <v>0</v>
      </c>
      <c r="AR189" s="151" t="s">
        <v>9</v>
      </c>
      <c r="AT189" s="159" t="s">
        <v>71</v>
      </c>
      <c r="AU189" s="159" t="s">
        <v>9</v>
      </c>
      <c r="AY189" s="151" t="s">
        <v>254</v>
      </c>
      <c r="BK189" s="160">
        <f>SUM(BK190:BK338)</f>
        <v>0</v>
      </c>
    </row>
    <row r="190" spans="2:65" s="1" customFormat="1" ht="22.5" customHeight="1" x14ac:dyDescent="0.3">
      <c r="B190" s="164"/>
      <c r="C190" s="165" t="s">
        <v>378</v>
      </c>
      <c r="D190" s="165" t="s">
        <v>256</v>
      </c>
      <c r="E190" s="166" t="s">
        <v>379</v>
      </c>
      <c r="F190" s="167" t="s">
        <v>380</v>
      </c>
      <c r="G190" s="168" t="s">
        <v>269</v>
      </c>
      <c r="H190" s="169">
        <v>94.635000000000005</v>
      </c>
      <c r="I190" s="170"/>
      <c r="J190" s="171">
        <f>ROUND(I190*H190,0)</f>
        <v>0</v>
      </c>
      <c r="K190" s="167" t="s">
        <v>260</v>
      </c>
      <c r="L190" s="34"/>
      <c r="M190" s="172" t="s">
        <v>3</v>
      </c>
      <c r="N190" s="173" t="s">
        <v>43</v>
      </c>
      <c r="O190" s="35"/>
      <c r="P190" s="174">
        <f>O190*H190</f>
        <v>0</v>
      </c>
      <c r="Q190" s="174">
        <v>2.16</v>
      </c>
      <c r="R190" s="174">
        <f>Q190*H190</f>
        <v>204.41160000000002</v>
      </c>
      <c r="S190" s="174">
        <v>0</v>
      </c>
      <c r="T190" s="175">
        <f>S190*H190</f>
        <v>0</v>
      </c>
      <c r="AR190" s="17" t="s">
        <v>85</v>
      </c>
      <c r="AT190" s="17" t="s">
        <v>256</v>
      </c>
      <c r="AU190" s="17" t="s">
        <v>79</v>
      </c>
      <c r="AY190" s="17" t="s">
        <v>254</v>
      </c>
      <c r="BE190" s="176">
        <f>IF(N190="základní",J190,0)</f>
        <v>0</v>
      </c>
      <c r="BF190" s="176">
        <f>IF(N190="snížená",J190,0)</f>
        <v>0</v>
      </c>
      <c r="BG190" s="176">
        <f>IF(N190="zákl. přenesená",J190,0)</f>
        <v>0</v>
      </c>
      <c r="BH190" s="176">
        <f>IF(N190="sníž. přenesená",J190,0)</f>
        <v>0</v>
      </c>
      <c r="BI190" s="176">
        <f>IF(N190="nulová",J190,0)</f>
        <v>0</v>
      </c>
      <c r="BJ190" s="17" t="s">
        <v>9</v>
      </c>
      <c r="BK190" s="176">
        <f>ROUND(I190*H190,0)</f>
        <v>0</v>
      </c>
      <c r="BL190" s="17" t="s">
        <v>85</v>
      </c>
      <c r="BM190" s="17" t="s">
        <v>381</v>
      </c>
    </row>
    <row r="191" spans="2:65" s="11" customFormat="1" ht="13.5" x14ac:dyDescent="0.3">
      <c r="B191" s="177"/>
      <c r="D191" s="187" t="s">
        <v>263</v>
      </c>
      <c r="E191" s="186" t="s">
        <v>3</v>
      </c>
      <c r="F191" s="188" t="s">
        <v>382</v>
      </c>
      <c r="H191" s="189">
        <v>94.635000000000005</v>
      </c>
      <c r="I191" s="182"/>
      <c r="L191" s="177"/>
      <c r="M191" s="183"/>
      <c r="N191" s="184"/>
      <c r="O191" s="184"/>
      <c r="P191" s="184"/>
      <c r="Q191" s="184"/>
      <c r="R191" s="184"/>
      <c r="S191" s="184"/>
      <c r="T191" s="185"/>
      <c r="AT191" s="186" t="s">
        <v>263</v>
      </c>
      <c r="AU191" s="186" t="s">
        <v>79</v>
      </c>
      <c r="AV191" s="11" t="s">
        <v>79</v>
      </c>
      <c r="AW191" s="11" t="s">
        <v>36</v>
      </c>
      <c r="AX191" s="11" t="s">
        <v>72</v>
      </c>
      <c r="AY191" s="186" t="s">
        <v>254</v>
      </c>
    </row>
    <row r="192" spans="2:65" s="12" customFormat="1" ht="13.5" x14ac:dyDescent="0.3">
      <c r="B192" s="190"/>
      <c r="D192" s="178" t="s">
        <v>263</v>
      </c>
      <c r="E192" s="191" t="s">
        <v>3</v>
      </c>
      <c r="F192" s="192" t="s">
        <v>277</v>
      </c>
      <c r="H192" s="193">
        <v>94.635000000000005</v>
      </c>
      <c r="I192" s="194"/>
      <c r="L192" s="190"/>
      <c r="M192" s="195"/>
      <c r="N192" s="196"/>
      <c r="O192" s="196"/>
      <c r="P192" s="196"/>
      <c r="Q192" s="196"/>
      <c r="R192" s="196"/>
      <c r="S192" s="196"/>
      <c r="T192" s="197"/>
      <c r="AT192" s="198" t="s">
        <v>263</v>
      </c>
      <c r="AU192" s="198" t="s">
        <v>79</v>
      </c>
      <c r="AV192" s="12" t="s">
        <v>82</v>
      </c>
      <c r="AW192" s="12" t="s">
        <v>36</v>
      </c>
      <c r="AX192" s="12" t="s">
        <v>9</v>
      </c>
      <c r="AY192" s="198" t="s">
        <v>254</v>
      </c>
    </row>
    <row r="193" spans="2:65" s="1" customFormat="1" ht="22.5" customHeight="1" x14ac:dyDescent="0.3">
      <c r="B193" s="164"/>
      <c r="C193" s="165" t="s">
        <v>383</v>
      </c>
      <c r="D193" s="165" t="s">
        <v>256</v>
      </c>
      <c r="E193" s="166" t="s">
        <v>384</v>
      </c>
      <c r="F193" s="167" t="s">
        <v>385</v>
      </c>
      <c r="G193" s="168" t="s">
        <v>269</v>
      </c>
      <c r="H193" s="169">
        <v>14.709</v>
      </c>
      <c r="I193" s="170"/>
      <c r="J193" s="171">
        <f>ROUND(I193*H193,0)</f>
        <v>0</v>
      </c>
      <c r="K193" s="167" t="s">
        <v>260</v>
      </c>
      <c r="L193" s="34"/>
      <c r="M193" s="172" t="s">
        <v>3</v>
      </c>
      <c r="N193" s="173" t="s">
        <v>43</v>
      </c>
      <c r="O193" s="35"/>
      <c r="P193" s="174">
        <f>O193*H193</f>
        <v>0</v>
      </c>
      <c r="Q193" s="174">
        <v>2.2563422040000001</v>
      </c>
      <c r="R193" s="174">
        <f>Q193*H193</f>
        <v>33.188537478636</v>
      </c>
      <c r="S193" s="174">
        <v>0</v>
      </c>
      <c r="T193" s="175">
        <f>S193*H193</f>
        <v>0</v>
      </c>
      <c r="AR193" s="17" t="s">
        <v>85</v>
      </c>
      <c r="AT193" s="17" t="s">
        <v>256</v>
      </c>
      <c r="AU193" s="17" t="s">
        <v>79</v>
      </c>
      <c r="AY193" s="17" t="s">
        <v>254</v>
      </c>
      <c r="BE193" s="176">
        <f>IF(N193="základní",J193,0)</f>
        <v>0</v>
      </c>
      <c r="BF193" s="176">
        <f>IF(N193="snížená",J193,0)</f>
        <v>0</v>
      </c>
      <c r="BG193" s="176">
        <f>IF(N193="zákl. přenesená",J193,0)</f>
        <v>0</v>
      </c>
      <c r="BH193" s="176">
        <f>IF(N193="sníž. přenesená",J193,0)</f>
        <v>0</v>
      </c>
      <c r="BI193" s="176">
        <f>IF(N193="nulová",J193,0)</f>
        <v>0</v>
      </c>
      <c r="BJ193" s="17" t="s">
        <v>9</v>
      </c>
      <c r="BK193" s="176">
        <f>ROUND(I193*H193,0)</f>
        <v>0</v>
      </c>
      <c r="BL193" s="17" t="s">
        <v>85</v>
      </c>
      <c r="BM193" s="17" t="s">
        <v>386</v>
      </c>
    </row>
    <row r="194" spans="2:65" s="11" customFormat="1" ht="13.5" x14ac:dyDescent="0.3">
      <c r="B194" s="177"/>
      <c r="D194" s="187" t="s">
        <v>263</v>
      </c>
      <c r="E194" s="186" t="s">
        <v>3</v>
      </c>
      <c r="F194" s="188" t="s">
        <v>387</v>
      </c>
      <c r="H194" s="189">
        <v>2</v>
      </c>
      <c r="I194" s="182"/>
      <c r="L194" s="177"/>
      <c r="M194" s="183"/>
      <c r="N194" s="184"/>
      <c r="O194" s="184"/>
      <c r="P194" s="184"/>
      <c r="Q194" s="184"/>
      <c r="R194" s="184"/>
      <c r="S194" s="184"/>
      <c r="T194" s="185"/>
      <c r="AT194" s="186" t="s">
        <v>263</v>
      </c>
      <c r="AU194" s="186" t="s">
        <v>79</v>
      </c>
      <c r="AV194" s="11" t="s">
        <v>79</v>
      </c>
      <c r="AW194" s="11" t="s">
        <v>36</v>
      </c>
      <c r="AX194" s="11" t="s">
        <v>72</v>
      </c>
      <c r="AY194" s="186" t="s">
        <v>254</v>
      </c>
    </row>
    <row r="195" spans="2:65" s="11" customFormat="1" ht="13.5" x14ac:dyDescent="0.3">
      <c r="B195" s="177"/>
      <c r="D195" s="187" t="s">
        <v>263</v>
      </c>
      <c r="E195" s="186" t="s">
        <v>3</v>
      </c>
      <c r="F195" s="188" t="s">
        <v>388</v>
      </c>
      <c r="H195" s="189">
        <v>0.7</v>
      </c>
      <c r="I195" s="182"/>
      <c r="L195" s="177"/>
      <c r="M195" s="183"/>
      <c r="N195" s="184"/>
      <c r="O195" s="184"/>
      <c r="P195" s="184"/>
      <c r="Q195" s="184"/>
      <c r="R195" s="184"/>
      <c r="S195" s="184"/>
      <c r="T195" s="185"/>
      <c r="AT195" s="186" t="s">
        <v>263</v>
      </c>
      <c r="AU195" s="186" t="s">
        <v>79</v>
      </c>
      <c r="AV195" s="11" t="s">
        <v>79</v>
      </c>
      <c r="AW195" s="11" t="s">
        <v>36</v>
      </c>
      <c r="AX195" s="11" t="s">
        <v>72</v>
      </c>
      <c r="AY195" s="186" t="s">
        <v>254</v>
      </c>
    </row>
    <row r="196" spans="2:65" s="11" customFormat="1" ht="13.5" x14ac:dyDescent="0.3">
      <c r="B196" s="177"/>
      <c r="D196" s="187" t="s">
        <v>263</v>
      </c>
      <c r="E196" s="186" t="s">
        <v>3</v>
      </c>
      <c r="F196" s="188" t="s">
        <v>389</v>
      </c>
      <c r="H196" s="189">
        <v>0.182</v>
      </c>
      <c r="I196" s="182"/>
      <c r="L196" s="177"/>
      <c r="M196" s="183"/>
      <c r="N196" s="184"/>
      <c r="O196" s="184"/>
      <c r="P196" s="184"/>
      <c r="Q196" s="184"/>
      <c r="R196" s="184"/>
      <c r="S196" s="184"/>
      <c r="T196" s="185"/>
      <c r="AT196" s="186" t="s">
        <v>263</v>
      </c>
      <c r="AU196" s="186" t="s">
        <v>79</v>
      </c>
      <c r="AV196" s="11" t="s">
        <v>79</v>
      </c>
      <c r="AW196" s="11" t="s">
        <v>36</v>
      </c>
      <c r="AX196" s="11" t="s">
        <v>72</v>
      </c>
      <c r="AY196" s="186" t="s">
        <v>254</v>
      </c>
    </row>
    <row r="197" spans="2:65" s="11" customFormat="1" ht="13.5" x14ac:dyDescent="0.3">
      <c r="B197" s="177"/>
      <c r="D197" s="187" t="s">
        <v>263</v>
      </c>
      <c r="E197" s="186" t="s">
        <v>3</v>
      </c>
      <c r="F197" s="188" t="s">
        <v>390</v>
      </c>
      <c r="H197" s="189">
        <v>2.2679999999999998</v>
      </c>
      <c r="I197" s="182"/>
      <c r="L197" s="177"/>
      <c r="M197" s="183"/>
      <c r="N197" s="184"/>
      <c r="O197" s="184"/>
      <c r="P197" s="184"/>
      <c r="Q197" s="184"/>
      <c r="R197" s="184"/>
      <c r="S197" s="184"/>
      <c r="T197" s="185"/>
      <c r="AT197" s="186" t="s">
        <v>263</v>
      </c>
      <c r="AU197" s="186" t="s">
        <v>79</v>
      </c>
      <c r="AV197" s="11" t="s">
        <v>79</v>
      </c>
      <c r="AW197" s="11" t="s">
        <v>36</v>
      </c>
      <c r="AX197" s="11" t="s">
        <v>72</v>
      </c>
      <c r="AY197" s="186" t="s">
        <v>254</v>
      </c>
    </row>
    <row r="198" spans="2:65" s="11" customFormat="1" ht="13.5" x14ac:dyDescent="0.3">
      <c r="B198" s="177"/>
      <c r="D198" s="187" t="s">
        <v>263</v>
      </c>
      <c r="E198" s="186" t="s">
        <v>3</v>
      </c>
      <c r="F198" s="188" t="s">
        <v>391</v>
      </c>
      <c r="H198" s="189">
        <v>2.0939999999999999</v>
      </c>
      <c r="I198" s="182"/>
      <c r="L198" s="177"/>
      <c r="M198" s="183"/>
      <c r="N198" s="184"/>
      <c r="O198" s="184"/>
      <c r="P198" s="184"/>
      <c r="Q198" s="184"/>
      <c r="R198" s="184"/>
      <c r="S198" s="184"/>
      <c r="T198" s="185"/>
      <c r="AT198" s="186" t="s">
        <v>263</v>
      </c>
      <c r="AU198" s="186" t="s">
        <v>79</v>
      </c>
      <c r="AV198" s="11" t="s">
        <v>79</v>
      </c>
      <c r="AW198" s="11" t="s">
        <v>36</v>
      </c>
      <c r="AX198" s="11" t="s">
        <v>72</v>
      </c>
      <c r="AY198" s="186" t="s">
        <v>254</v>
      </c>
    </row>
    <row r="199" spans="2:65" s="11" customFormat="1" ht="13.5" x14ac:dyDescent="0.3">
      <c r="B199" s="177"/>
      <c r="D199" s="187" t="s">
        <v>263</v>
      </c>
      <c r="E199" s="186" t="s">
        <v>3</v>
      </c>
      <c r="F199" s="188" t="s">
        <v>392</v>
      </c>
      <c r="H199" s="189">
        <v>0.56699999999999995</v>
      </c>
      <c r="I199" s="182"/>
      <c r="L199" s="177"/>
      <c r="M199" s="183"/>
      <c r="N199" s="184"/>
      <c r="O199" s="184"/>
      <c r="P199" s="184"/>
      <c r="Q199" s="184"/>
      <c r="R199" s="184"/>
      <c r="S199" s="184"/>
      <c r="T199" s="185"/>
      <c r="AT199" s="186" t="s">
        <v>263</v>
      </c>
      <c r="AU199" s="186" t="s">
        <v>79</v>
      </c>
      <c r="AV199" s="11" t="s">
        <v>79</v>
      </c>
      <c r="AW199" s="11" t="s">
        <v>36</v>
      </c>
      <c r="AX199" s="11" t="s">
        <v>72</v>
      </c>
      <c r="AY199" s="186" t="s">
        <v>254</v>
      </c>
    </row>
    <row r="200" spans="2:65" s="11" customFormat="1" ht="13.5" x14ac:dyDescent="0.3">
      <c r="B200" s="177"/>
      <c r="D200" s="187" t="s">
        <v>263</v>
      </c>
      <c r="E200" s="186" t="s">
        <v>3</v>
      </c>
      <c r="F200" s="188" t="s">
        <v>393</v>
      </c>
      <c r="H200" s="189">
        <v>3.444</v>
      </c>
      <c r="I200" s="182"/>
      <c r="L200" s="177"/>
      <c r="M200" s="183"/>
      <c r="N200" s="184"/>
      <c r="O200" s="184"/>
      <c r="P200" s="184"/>
      <c r="Q200" s="184"/>
      <c r="R200" s="184"/>
      <c r="S200" s="184"/>
      <c r="T200" s="185"/>
      <c r="AT200" s="186" t="s">
        <v>263</v>
      </c>
      <c r="AU200" s="186" t="s">
        <v>79</v>
      </c>
      <c r="AV200" s="11" t="s">
        <v>79</v>
      </c>
      <c r="AW200" s="11" t="s">
        <v>36</v>
      </c>
      <c r="AX200" s="11" t="s">
        <v>72</v>
      </c>
      <c r="AY200" s="186" t="s">
        <v>254</v>
      </c>
    </row>
    <row r="201" spans="2:65" s="11" customFormat="1" ht="13.5" x14ac:dyDescent="0.3">
      <c r="B201" s="177"/>
      <c r="D201" s="187" t="s">
        <v>263</v>
      </c>
      <c r="E201" s="186" t="s">
        <v>3</v>
      </c>
      <c r="F201" s="188" t="s">
        <v>394</v>
      </c>
      <c r="H201" s="189">
        <v>1.62</v>
      </c>
      <c r="I201" s="182"/>
      <c r="L201" s="177"/>
      <c r="M201" s="183"/>
      <c r="N201" s="184"/>
      <c r="O201" s="184"/>
      <c r="P201" s="184"/>
      <c r="Q201" s="184"/>
      <c r="R201" s="184"/>
      <c r="S201" s="184"/>
      <c r="T201" s="185"/>
      <c r="AT201" s="186" t="s">
        <v>263</v>
      </c>
      <c r="AU201" s="186" t="s">
        <v>79</v>
      </c>
      <c r="AV201" s="11" t="s">
        <v>79</v>
      </c>
      <c r="AW201" s="11" t="s">
        <v>36</v>
      </c>
      <c r="AX201" s="11" t="s">
        <v>72</v>
      </c>
      <c r="AY201" s="186" t="s">
        <v>254</v>
      </c>
    </row>
    <row r="202" spans="2:65" s="11" customFormat="1" ht="13.5" x14ac:dyDescent="0.3">
      <c r="B202" s="177"/>
      <c r="D202" s="187" t="s">
        <v>263</v>
      </c>
      <c r="E202" s="186" t="s">
        <v>3</v>
      </c>
      <c r="F202" s="188" t="s">
        <v>395</v>
      </c>
      <c r="H202" s="189">
        <v>0</v>
      </c>
      <c r="I202" s="182"/>
      <c r="L202" s="177"/>
      <c r="M202" s="183"/>
      <c r="N202" s="184"/>
      <c r="O202" s="184"/>
      <c r="P202" s="184"/>
      <c r="Q202" s="184"/>
      <c r="R202" s="184"/>
      <c r="S202" s="184"/>
      <c r="T202" s="185"/>
      <c r="AT202" s="186" t="s">
        <v>263</v>
      </c>
      <c r="AU202" s="186" t="s">
        <v>79</v>
      </c>
      <c r="AV202" s="11" t="s">
        <v>79</v>
      </c>
      <c r="AW202" s="11" t="s">
        <v>36</v>
      </c>
      <c r="AX202" s="11" t="s">
        <v>72</v>
      </c>
      <c r="AY202" s="186" t="s">
        <v>254</v>
      </c>
    </row>
    <row r="203" spans="2:65" s="12" customFormat="1" ht="13.5" x14ac:dyDescent="0.3">
      <c r="B203" s="190"/>
      <c r="D203" s="187" t="s">
        <v>263</v>
      </c>
      <c r="E203" s="198" t="s">
        <v>3</v>
      </c>
      <c r="F203" s="199" t="s">
        <v>290</v>
      </c>
      <c r="H203" s="200">
        <v>12.875</v>
      </c>
      <c r="I203" s="194"/>
      <c r="L203" s="190"/>
      <c r="M203" s="195"/>
      <c r="N203" s="196"/>
      <c r="O203" s="196"/>
      <c r="P203" s="196"/>
      <c r="Q203" s="196"/>
      <c r="R203" s="196"/>
      <c r="S203" s="196"/>
      <c r="T203" s="197"/>
      <c r="AT203" s="198" t="s">
        <v>263</v>
      </c>
      <c r="AU203" s="198" t="s">
        <v>79</v>
      </c>
      <c r="AV203" s="12" t="s">
        <v>82</v>
      </c>
      <c r="AW203" s="12" t="s">
        <v>36</v>
      </c>
      <c r="AX203" s="12" t="s">
        <v>72</v>
      </c>
      <c r="AY203" s="198" t="s">
        <v>254</v>
      </c>
    </row>
    <row r="204" spans="2:65" s="12" customFormat="1" ht="13.5" x14ac:dyDescent="0.3">
      <c r="B204" s="190"/>
      <c r="D204" s="187" t="s">
        <v>263</v>
      </c>
      <c r="E204" s="198" t="s">
        <v>3</v>
      </c>
      <c r="F204" s="199" t="s">
        <v>299</v>
      </c>
      <c r="H204" s="200">
        <v>0</v>
      </c>
      <c r="I204" s="194"/>
      <c r="L204" s="190"/>
      <c r="M204" s="195"/>
      <c r="N204" s="196"/>
      <c r="O204" s="196"/>
      <c r="P204" s="196"/>
      <c r="Q204" s="196"/>
      <c r="R204" s="196"/>
      <c r="S204" s="196"/>
      <c r="T204" s="197"/>
      <c r="AT204" s="198" t="s">
        <v>263</v>
      </c>
      <c r="AU204" s="198" t="s">
        <v>79</v>
      </c>
      <c r="AV204" s="12" t="s">
        <v>82</v>
      </c>
      <c r="AW204" s="12" t="s">
        <v>36</v>
      </c>
      <c r="AX204" s="12" t="s">
        <v>72</v>
      </c>
      <c r="AY204" s="198" t="s">
        <v>254</v>
      </c>
    </row>
    <row r="205" spans="2:65" s="11" customFormat="1" ht="13.5" x14ac:dyDescent="0.3">
      <c r="B205" s="177"/>
      <c r="D205" s="187" t="s">
        <v>263</v>
      </c>
      <c r="E205" s="186" t="s">
        <v>3</v>
      </c>
      <c r="F205" s="188" t="s">
        <v>396</v>
      </c>
      <c r="H205" s="189">
        <v>1.8340000000000001</v>
      </c>
      <c r="I205" s="182"/>
      <c r="L205" s="177"/>
      <c r="M205" s="183"/>
      <c r="N205" s="184"/>
      <c r="O205" s="184"/>
      <c r="P205" s="184"/>
      <c r="Q205" s="184"/>
      <c r="R205" s="184"/>
      <c r="S205" s="184"/>
      <c r="T205" s="185"/>
      <c r="AT205" s="186" t="s">
        <v>263</v>
      </c>
      <c r="AU205" s="186" t="s">
        <v>79</v>
      </c>
      <c r="AV205" s="11" t="s">
        <v>79</v>
      </c>
      <c r="AW205" s="11" t="s">
        <v>36</v>
      </c>
      <c r="AX205" s="11" t="s">
        <v>72</v>
      </c>
      <c r="AY205" s="186" t="s">
        <v>254</v>
      </c>
    </row>
    <row r="206" spans="2:65" s="12" customFormat="1" ht="13.5" x14ac:dyDescent="0.3">
      <c r="B206" s="190"/>
      <c r="D206" s="187" t="s">
        <v>263</v>
      </c>
      <c r="E206" s="198" t="s">
        <v>3</v>
      </c>
      <c r="F206" s="199" t="s">
        <v>315</v>
      </c>
      <c r="H206" s="200">
        <v>1.8340000000000001</v>
      </c>
      <c r="I206" s="194"/>
      <c r="L206" s="190"/>
      <c r="M206" s="195"/>
      <c r="N206" s="196"/>
      <c r="O206" s="196"/>
      <c r="P206" s="196"/>
      <c r="Q206" s="196"/>
      <c r="R206" s="196"/>
      <c r="S206" s="196"/>
      <c r="T206" s="197"/>
      <c r="AT206" s="198" t="s">
        <v>263</v>
      </c>
      <c r="AU206" s="198" t="s">
        <v>79</v>
      </c>
      <c r="AV206" s="12" t="s">
        <v>82</v>
      </c>
      <c r="AW206" s="12" t="s">
        <v>36</v>
      </c>
      <c r="AX206" s="12" t="s">
        <v>72</v>
      </c>
      <c r="AY206" s="198" t="s">
        <v>254</v>
      </c>
    </row>
    <row r="207" spans="2:65" s="12" customFormat="1" ht="13.5" x14ac:dyDescent="0.3">
      <c r="B207" s="190"/>
      <c r="D207" s="187" t="s">
        <v>263</v>
      </c>
      <c r="E207" s="198" t="s">
        <v>3</v>
      </c>
      <c r="F207" s="199" t="s">
        <v>317</v>
      </c>
      <c r="H207" s="200">
        <v>0</v>
      </c>
      <c r="I207" s="194"/>
      <c r="L207" s="190"/>
      <c r="M207" s="195"/>
      <c r="N207" s="196"/>
      <c r="O207" s="196"/>
      <c r="P207" s="196"/>
      <c r="Q207" s="196"/>
      <c r="R207" s="196"/>
      <c r="S207" s="196"/>
      <c r="T207" s="197"/>
      <c r="AT207" s="198" t="s">
        <v>263</v>
      </c>
      <c r="AU207" s="198" t="s">
        <v>79</v>
      </c>
      <c r="AV207" s="12" t="s">
        <v>82</v>
      </c>
      <c r="AW207" s="12" t="s">
        <v>36</v>
      </c>
      <c r="AX207" s="12" t="s">
        <v>72</v>
      </c>
      <c r="AY207" s="198" t="s">
        <v>254</v>
      </c>
    </row>
    <row r="208" spans="2:65" s="12" customFormat="1" ht="13.5" x14ac:dyDescent="0.3">
      <c r="B208" s="190"/>
      <c r="D208" s="187" t="s">
        <v>263</v>
      </c>
      <c r="E208" s="198" t="s">
        <v>3</v>
      </c>
      <c r="F208" s="199" t="s">
        <v>325</v>
      </c>
      <c r="H208" s="200">
        <v>0</v>
      </c>
      <c r="I208" s="194"/>
      <c r="L208" s="190"/>
      <c r="M208" s="195"/>
      <c r="N208" s="196"/>
      <c r="O208" s="196"/>
      <c r="P208" s="196"/>
      <c r="Q208" s="196"/>
      <c r="R208" s="196"/>
      <c r="S208" s="196"/>
      <c r="T208" s="197"/>
      <c r="AT208" s="198" t="s">
        <v>263</v>
      </c>
      <c r="AU208" s="198" t="s">
        <v>79</v>
      </c>
      <c r="AV208" s="12" t="s">
        <v>82</v>
      </c>
      <c r="AW208" s="12" t="s">
        <v>36</v>
      </c>
      <c r="AX208" s="12" t="s">
        <v>72</v>
      </c>
      <c r="AY208" s="198" t="s">
        <v>254</v>
      </c>
    </row>
    <row r="209" spans="2:65" s="13" customFormat="1" ht="13.5" x14ac:dyDescent="0.3">
      <c r="B209" s="201"/>
      <c r="D209" s="178" t="s">
        <v>263</v>
      </c>
      <c r="E209" s="202" t="s">
        <v>3</v>
      </c>
      <c r="F209" s="203" t="s">
        <v>397</v>
      </c>
      <c r="H209" s="204">
        <v>14.709</v>
      </c>
      <c r="I209" s="205"/>
      <c r="L209" s="201"/>
      <c r="M209" s="206"/>
      <c r="N209" s="207"/>
      <c r="O209" s="207"/>
      <c r="P209" s="207"/>
      <c r="Q209" s="207"/>
      <c r="R209" s="207"/>
      <c r="S209" s="207"/>
      <c r="T209" s="208"/>
      <c r="AT209" s="209" t="s">
        <v>263</v>
      </c>
      <c r="AU209" s="209" t="s">
        <v>79</v>
      </c>
      <c r="AV209" s="13" t="s">
        <v>85</v>
      </c>
      <c r="AW209" s="13" t="s">
        <v>36</v>
      </c>
      <c r="AX209" s="13" t="s">
        <v>9</v>
      </c>
      <c r="AY209" s="209" t="s">
        <v>254</v>
      </c>
    </row>
    <row r="210" spans="2:65" s="1" customFormat="1" ht="22.5" customHeight="1" x14ac:dyDescent="0.3">
      <c r="B210" s="164"/>
      <c r="C210" s="165" t="s">
        <v>398</v>
      </c>
      <c r="D210" s="165" t="s">
        <v>256</v>
      </c>
      <c r="E210" s="166" t="s">
        <v>399</v>
      </c>
      <c r="F210" s="167" t="s">
        <v>400</v>
      </c>
      <c r="G210" s="168" t="s">
        <v>269</v>
      </c>
      <c r="H210" s="169">
        <v>101.55</v>
      </c>
      <c r="I210" s="170"/>
      <c r="J210" s="171">
        <f>ROUND(I210*H210,0)</f>
        <v>0</v>
      </c>
      <c r="K210" s="167" t="s">
        <v>260</v>
      </c>
      <c r="L210" s="34"/>
      <c r="M210" s="172" t="s">
        <v>3</v>
      </c>
      <c r="N210" s="173" t="s">
        <v>43</v>
      </c>
      <c r="O210" s="35"/>
      <c r="P210" s="174">
        <f>O210*H210</f>
        <v>0</v>
      </c>
      <c r="Q210" s="174">
        <v>2.4532922039999998</v>
      </c>
      <c r="R210" s="174">
        <f>Q210*H210</f>
        <v>249.13182331619998</v>
      </c>
      <c r="S210" s="174">
        <v>0</v>
      </c>
      <c r="T210" s="175">
        <f>S210*H210</f>
        <v>0</v>
      </c>
      <c r="AR210" s="17" t="s">
        <v>85</v>
      </c>
      <c r="AT210" s="17" t="s">
        <v>256</v>
      </c>
      <c r="AU210" s="17" t="s">
        <v>79</v>
      </c>
      <c r="AY210" s="17" t="s">
        <v>254</v>
      </c>
      <c r="BE210" s="176">
        <f>IF(N210="základní",J210,0)</f>
        <v>0</v>
      </c>
      <c r="BF210" s="176">
        <f>IF(N210="snížená",J210,0)</f>
        <v>0</v>
      </c>
      <c r="BG210" s="176">
        <f>IF(N210="zákl. přenesená",J210,0)</f>
        <v>0</v>
      </c>
      <c r="BH210" s="176">
        <f>IF(N210="sníž. přenesená",J210,0)</f>
        <v>0</v>
      </c>
      <c r="BI210" s="176">
        <f>IF(N210="nulová",J210,0)</f>
        <v>0</v>
      </c>
      <c r="BJ210" s="17" t="s">
        <v>9</v>
      </c>
      <c r="BK210" s="176">
        <f>ROUND(I210*H210,0)</f>
        <v>0</v>
      </c>
      <c r="BL210" s="17" t="s">
        <v>85</v>
      </c>
      <c r="BM210" s="17" t="s">
        <v>401</v>
      </c>
    </row>
    <row r="211" spans="2:65" s="11" customFormat="1" ht="13.5" x14ac:dyDescent="0.3">
      <c r="B211" s="177"/>
      <c r="D211" s="187" t="s">
        <v>263</v>
      </c>
      <c r="E211" s="186" t="s">
        <v>3</v>
      </c>
      <c r="F211" s="188" t="s">
        <v>402</v>
      </c>
      <c r="H211" s="189">
        <v>405</v>
      </c>
      <c r="I211" s="182"/>
      <c r="L211" s="177"/>
      <c r="M211" s="183"/>
      <c r="N211" s="184"/>
      <c r="O211" s="184"/>
      <c r="P211" s="184"/>
      <c r="Q211" s="184"/>
      <c r="R211" s="184"/>
      <c r="S211" s="184"/>
      <c r="T211" s="185"/>
      <c r="AT211" s="186" t="s">
        <v>263</v>
      </c>
      <c r="AU211" s="186" t="s">
        <v>79</v>
      </c>
      <c r="AV211" s="11" t="s">
        <v>79</v>
      </c>
      <c r="AW211" s="11" t="s">
        <v>36</v>
      </c>
      <c r="AX211" s="11" t="s">
        <v>72</v>
      </c>
      <c r="AY211" s="186" t="s">
        <v>254</v>
      </c>
    </row>
    <row r="212" spans="2:65" s="12" customFormat="1" ht="13.5" x14ac:dyDescent="0.3">
      <c r="B212" s="190"/>
      <c r="D212" s="187" t="s">
        <v>263</v>
      </c>
      <c r="E212" s="198" t="s">
        <v>3</v>
      </c>
      <c r="F212" s="199" t="s">
        <v>403</v>
      </c>
      <c r="H212" s="200">
        <v>405</v>
      </c>
      <c r="I212" s="194"/>
      <c r="L212" s="190"/>
      <c r="M212" s="195"/>
      <c r="N212" s="196"/>
      <c r="O212" s="196"/>
      <c r="P212" s="196"/>
      <c r="Q212" s="196"/>
      <c r="R212" s="196"/>
      <c r="S212" s="196"/>
      <c r="T212" s="197"/>
      <c r="AT212" s="198" t="s">
        <v>263</v>
      </c>
      <c r="AU212" s="198" t="s">
        <v>79</v>
      </c>
      <c r="AV212" s="12" t="s">
        <v>82</v>
      </c>
      <c r="AW212" s="12" t="s">
        <v>36</v>
      </c>
      <c r="AX212" s="12" t="s">
        <v>72</v>
      </c>
      <c r="AY212" s="198" t="s">
        <v>254</v>
      </c>
    </row>
    <row r="213" spans="2:65" s="11" customFormat="1" ht="13.5" x14ac:dyDescent="0.3">
      <c r="B213" s="177"/>
      <c r="D213" s="187" t="s">
        <v>263</v>
      </c>
      <c r="E213" s="186" t="s">
        <v>3</v>
      </c>
      <c r="F213" s="188" t="s">
        <v>404</v>
      </c>
      <c r="H213" s="189">
        <v>199</v>
      </c>
      <c r="I213" s="182"/>
      <c r="L213" s="177"/>
      <c r="M213" s="183"/>
      <c r="N213" s="184"/>
      <c r="O213" s="184"/>
      <c r="P213" s="184"/>
      <c r="Q213" s="184"/>
      <c r="R213" s="184"/>
      <c r="S213" s="184"/>
      <c r="T213" s="185"/>
      <c r="AT213" s="186" t="s">
        <v>263</v>
      </c>
      <c r="AU213" s="186" t="s">
        <v>79</v>
      </c>
      <c r="AV213" s="11" t="s">
        <v>79</v>
      </c>
      <c r="AW213" s="11" t="s">
        <v>36</v>
      </c>
      <c r="AX213" s="11" t="s">
        <v>72</v>
      </c>
      <c r="AY213" s="186" t="s">
        <v>254</v>
      </c>
    </row>
    <row r="214" spans="2:65" s="12" customFormat="1" ht="13.5" x14ac:dyDescent="0.3">
      <c r="B214" s="190"/>
      <c r="D214" s="187" t="s">
        <v>263</v>
      </c>
      <c r="E214" s="198" t="s">
        <v>3</v>
      </c>
      <c r="F214" s="199" t="s">
        <v>405</v>
      </c>
      <c r="H214" s="200">
        <v>199</v>
      </c>
      <c r="I214" s="194"/>
      <c r="L214" s="190"/>
      <c r="M214" s="195"/>
      <c r="N214" s="196"/>
      <c r="O214" s="196"/>
      <c r="P214" s="196"/>
      <c r="Q214" s="196"/>
      <c r="R214" s="196"/>
      <c r="S214" s="196"/>
      <c r="T214" s="197"/>
      <c r="AT214" s="198" t="s">
        <v>263</v>
      </c>
      <c r="AU214" s="198" t="s">
        <v>79</v>
      </c>
      <c r="AV214" s="12" t="s">
        <v>82</v>
      </c>
      <c r="AW214" s="12" t="s">
        <v>36</v>
      </c>
      <c r="AX214" s="12" t="s">
        <v>72</v>
      </c>
      <c r="AY214" s="198" t="s">
        <v>254</v>
      </c>
    </row>
    <row r="215" spans="2:65" s="11" customFormat="1" ht="13.5" x14ac:dyDescent="0.3">
      <c r="B215" s="177"/>
      <c r="D215" s="187" t="s">
        <v>263</v>
      </c>
      <c r="E215" s="186" t="s">
        <v>3</v>
      </c>
      <c r="F215" s="188" t="s">
        <v>184</v>
      </c>
      <c r="H215" s="189">
        <v>26.9</v>
      </c>
      <c r="I215" s="182"/>
      <c r="L215" s="177"/>
      <c r="M215" s="183"/>
      <c r="N215" s="184"/>
      <c r="O215" s="184"/>
      <c r="P215" s="184"/>
      <c r="Q215" s="184"/>
      <c r="R215" s="184"/>
      <c r="S215" s="184"/>
      <c r="T215" s="185"/>
      <c r="AT215" s="186" t="s">
        <v>263</v>
      </c>
      <c r="AU215" s="186" t="s">
        <v>79</v>
      </c>
      <c r="AV215" s="11" t="s">
        <v>79</v>
      </c>
      <c r="AW215" s="11" t="s">
        <v>36</v>
      </c>
      <c r="AX215" s="11" t="s">
        <v>72</v>
      </c>
      <c r="AY215" s="186" t="s">
        <v>254</v>
      </c>
    </row>
    <row r="216" spans="2:65" s="12" customFormat="1" ht="13.5" x14ac:dyDescent="0.3">
      <c r="B216" s="190"/>
      <c r="D216" s="187" t="s">
        <v>263</v>
      </c>
      <c r="E216" s="198" t="s">
        <v>3</v>
      </c>
      <c r="F216" s="199" t="s">
        <v>406</v>
      </c>
      <c r="H216" s="200">
        <v>26.9</v>
      </c>
      <c r="I216" s="194"/>
      <c r="L216" s="190"/>
      <c r="M216" s="195"/>
      <c r="N216" s="196"/>
      <c r="O216" s="196"/>
      <c r="P216" s="196"/>
      <c r="Q216" s="196"/>
      <c r="R216" s="196"/>
      <c r="S216" s="196"/>
      <c r="T216" s="197"/>
      <c r="AT216" s="198" t="s">
        <v>263</v>
      </c>
      <c r="AU216" s="198" t="s">
        <v>79</v>
      </c>
      <c r="AV216" s="12" t="s">
        <v>82</v>
      </c>
      <c r="AW216" s="12" t="s">
        <v>36</v>
      </c>
      <c r="AX216" s="12" t="s">
        <v>72</v>
      </c>
      <c r="AY216" s="198" t="s">
        <v>254</v>
      </c>
    </row>
    <row r="217" spans="2:65" s="11" customFormat="1" ht="13.5" x14ac:dyDescent="0.3">
      <c r="B217" s="177"/>
      <c r="D217" s="187" t="s">
        <v>263</v>
      </c>
      <c r="E217" s="186" t="s">
        <v>3</v>
      </c>
      <c r="F217" s="188" t="s">
        <v>407</v>
      </c>
      <c r="H217" s="189">
        <v>18.100000000000001</v>
      </c>
      <c r="I217" s="182"/>
      <c r="L217" s="177"/>
      <c r="M217" s="183"/>
      <c r="N217" s="184"/>
      <c r="O217" s="184"/>
      <c r="P217" s="184"/>
      <c r="Q217" s="184"/>
      <c r="R217" s="184"/>
      <c r="S217" s="184"/>
      <c r="T217" s="185"/>
      <c r="AT217" s="186" t="s">
        <v>263</v>
      </c>
      <c r="AU217" s="186" t="s">
        <v>79</v>
      </c>
      <c r="AV217" s="11" t="s">
        <v>79</v>
      </c>
      <c r="AW217" s="11" t="s">
        <v>36</v>
      </c>
      <c r="AX217" s="11" t="s">
        <v>72</v>
      </c>
      <c r="AY217" s="186" t="s">
        <v>254</v>
      </c>
    </row>
    <row r="218" spans="2:65" s="12" customFormat="1" ht="13.5" x14ac:dyDescent="0.3">
      <c r="B218" s="190"/>
      <c r="D218" s="187" t="s">
        <v>263</v>
      </c>
      <c r="E218" s="198" t="s">
        <v>3</v>
      </c>
      <c r="F218" s="199" t="s">
        <v>408</v>
      </c>
      <c r="H218" s="200">
        <v>18.100000000000001</v>
      </c>
      <c r="I218" s="194"/>
      <c r="L218" s="190"/>
      <c r="M218" s="195"/>
      <c r="N218" s="196"/>
      <c r="O218" s="196"/>
      <c r="P218" s="196"/>
      <c r="Q218" s="196"/>
      <c r="R218" s="196"/>
      <c r="S218" s="196"/>
      <c r="T218" s="197"/>
      <c r="AT218" s="198" t="s">
        <v>263</v>
      </c>
      <c r="AU218" s="198" t="s">
        <v>79</v>
      </c>
      <c r="AV218" s="12" t="s">
        <v>82</v>
      </c>
      <c r="AW218" s="12" t="s">
        <v>36</v>
      </c>
      <c r="AX218" s="12" t="s">
        <v>72</v>
      </c>
      <c r="AY218" s="198" t="s">
        <v>254</v>
      </c>
    </row>
    <row r="219" spans="2:65" s="11" customFormat="1" ht="13.5" x14ac:dyDescent="0.3">
      <c r="B219" s="177"/>
      <c r="D219" s="187" t="s">
        <v>263</v>
      </c>
      <c r="E219" s="186" t="s">
        <v>3</v>
      </c>
      <c r="F219" s="188" t="s">
        <v>409</v>
      </c>
      <c r="H219" s="189">
        <v>28</v>
      </c>
      <c r="I219" s="182"/>
      <c r="L219" s="177"/>
      <c r="M219" s="183"/>
      <c r="N219" s="184"/>
      <c r="O219" s="184"/>
      <c r="P219" s="184"/>
      <c r="Q219" s="184"/>
      <c r="R219" s="184"/>
      <c r="S219" s="184"/>
      <c r="T219" s="185"/>
      <c r="AT219" s="186" t="s">
        <v>263</v>
      </c>
      <c r="AU219" s="186" t="s">
        <v>79</v>
      </c>
      <c r="AV219" s="11" t="s">
        <v>79</v>
      </c>
      <c r="AW219" s="11" t="s">
        <v>36</v>
      </c>
      <c r="AX219" s="11" t="s">
        <v>72</v>
      </c>
      <c r="AY219" s="186" t="s">
        <v>254</v>
      </c>
    </row>
    <row r="220" spans="2:65" s="12" customFormat="1" ht="13.5" x14ac:dyDescent="0.3">
      <c r="B220" s="190"/>
      <c r="D220" s="187" t="s">
        <v>263</v>
      </c>
      <c r="E220" s="198" t="s">
        <v>3</v>
      </c>
      <c r="F220" s="199" t="s">
        <v>410</v>
      </c>
      <c r="H220" s="200">
        <v>28</v>
      </c>
      <c r="I220" s="194"/>
      <c r="L220" s="190"/>
      <c r="M220" s="195"/>
      <c r="N220" s="196"/>
      <c r="O220" s="196"/>
      <c r="P220" s="196"/>
      <c r="Q220" s="196"/>
      <c r="R220" s="196"/>
      <c r="S220" s="196"/>
      <c r="T220" s="197"/>
      <c r="AT220" s="198" t="s">
        <v>263</v>
      </c>
      <c r="AU220" s="198" t="s">
        <v>79</v>
      </c>
      <c r="AV220" s="12" t="s">
        <v>82</v>
      </c>
      <c r="AW220" s="12" t="s">
        <v>36</v>
      </c>
      <c r="AX220" s="12" t="s">
        <v>72</v>
      </c>
      <c r="AY220" s="198" t="s">
        <v>254</v>
      </c>
    </row>
    <row r="221" spans="2:65" s="13" customFormat="1" ht="13.5" x14ac:dyDescent="0.3">
      <c r="B221" s="201"/>
      <c r="D221" s="187" t="s">
        <v>263</v>
      </c>
      <c r="E221" s="220" t="s">
        <v>190</v>
      </c>
      <c r="F221" s="221" t="s">
        <v>326</v>
      </c>
      <c r="H221" s="222">
        <v>677</v>
      </c>
      <c r="I221" s="205"/>
      <c r="L221" s="201"/>
      <c r="M221" s="206"/>
      <c r="N221" s="207"/>
      <c r="O221" s="207"/>
      <c r="P221" s="207"/>
      <c r="Q221" s="207"/>
      <c r="R221" s="207"/>
      <c r="S221" s="207"/>
      <c r="T221" s="208"/>
      <c r="AT221" s="209" t="s">
        <v>263</v>
      </c>
      <c r="AU221" s="209" t="s">
        <v>79</v>
      </c>
      <c r="AV221" s="13" t="s">
        <v>85</v>
      </c>
      <c r="AW221" s="13" t="s">
        <v>36</v>
      </c>
      <c r="AX221" s="13" t="s">
        <v>72</v>
      </c>
      <c r="AY221" s="209" t="s">
        <v>254</v>
      </c>
    </row>
    <row r="222" spans="2:65" s="11" customFormat="1" ht="13.5" x14ac:dyDescent="0.3">
      <c r="B222" s="177"/>
      <c r="D222" s="187" t="s">
        <v>263</v>
      </c>
      <c r="E222" s="186" t="s">
        <v>3</v>
      </c>
      <c r="F222" s="188" t="s">
        <v>411</v>
      </c>
      <c r="H222" s="189">
        <v>101.55</v>
      </c>
      <c r="I222" s="182"/>
      <c r="L222" s="177"/>
      <c r="M222" s="183"/>
      <c r="N222" s="184"/>
      <c r="O222" s="184"/>
      <c r="P222" s="184"/>
      <c r="Q222" s="184"/>
      <c r="R222" s="184"/>
      <c r="S222" s="184"/>
      <c r="T222" s="185"/>
      <c r="AT222" s="186" t="s">
        <v>263</v>
      </c>
      <c r="AU222" s="186" t="s">
        <v>79</v>
      </c>
      <c r="AV222" s="11" t="s">
        <v>79</v>
      </c>
      <c r="AW222" s="11" t="s">
        <v>36</v>
      </c>
      <c r="AX222" s="11" t="s">
        <v>72</v>
      </c>
      <c r="AY222" s="186" t="s">
        <v>254</v>
      </c>
    </row>
    <row r="223" spans="2:65" s="12" customFormat="1" ht="13.5" x14ac:dyDescent="0.3">
      <c r="B223" s="190"/>
      <c r="D223" s="178" t="s">
        <v>263</v>
      </c>
      <c r="E223" s="191" t="s">
        <v>3</v>
      </c>
      <c r="F223" s="192" t="s">
        <v>277</v>
      </c>
      <c r="H223" s="193">
        <v>101.55</v>
      </c>
      <c r="I223" s="194"/>
      <c r="L223" s="190"/>
      <c r="M223" s="195"/>
      <c r="N223" s="196"/>
      <c r="O223" s="196"/>
      <c r="P223" s="196"/>
      <c r="Q223" s="196"/>
      <c r="R223" s="196"/>
      <c r="S223" s="196"/>
      <c r="T223" s="197"/>
      <c r="AT223" s="198" t="s">
        <v>263</v>
      </c>
      <c r="AU223" s="198" t="s">
        <v>79</v>
      </c>
      <c r="AV223" s="12" t="s">
        <v>82</v>
      </c>
      <c r="AW223" s="12" t="s">
        <v>36</v>
      </c>
      <c r="AX223" s="12" t="s">
        <v>9</v>
      </c>
      <c r="AY223" s="198" t="s">
        <v>254</v>
      </c>
    </row>
    <row r="224" spans="2:65" s="1" customFormat="1" ht="22.5" customHeight="1" x14ac:dyDescent="0.3">
      <c r="B224" s="164"/>
      <c r="C224" s="165" t="s">
        <v>412</v>
      </c>
      <c r="D224" s="165" t="s">
        <v>256</v>
      </c>
      <c r="E224" s="166" t="s">
        <v>413</v>
      </c>
      <c r="F224" s="167" t="s">
        <v>414</v>
      </c>
      <c r="G224" s="168" t="s">
        <v>359</v>
      </c>
      <c r="H224" s="169">
        <v>3.7570000000000001</v>
      </c>
      <c r="I224" s="170"/>
      <c r="J224" s="171">
        <f>ROUND(I224*H224,0)</f>
        <v>0</v>
      </c>
      <c r="K224" s="167" t="s">
        <v>260</v>
      </c>
      <c r="L224" s="34"/>
      <c r="M224" s="172" t="s">
        <v>3</v>
      </c>
      <c r="N224" s="173" t="s">
        <v>43</v>
      </c>
      <c r="O224" s="35"/>
      <c r="P224" s="174">
        <f>O224*H224</f>
        <v>0</v>
      </c>
      <c r="Q224" s="174">
        <v>1.0530555952</v>
      </c>
      <c r="R224" s="174">
        <f>Q224*H224</f>
        <v>3.9563298711664001</v>
      </c>
      <c r="S224" s="174">
        <v>0</v>
      </c>
      <c r="T224" s="175">
        <f>S224*H224</f>
        <v>0</v>
      </c>
      <c r="AR224" s="17" t="s">
        <v>85</v>
      </c>
      <c r="AT224" s="17" t="s">
        <v>256</v>
      </c>
      <c r="AU224" s="17" t="s">
        <v>79</v>
      </c>
      <c r="AY224" s="17" t="s">
        <v>254</v>
      </c>
      <c r="BE224" s="176">
        <f>IF(N224="základní",J224,0)</f>
        <v>0</v>
      </c>
      <c r="BF224" s="176">
        <f>IF(N224="snížená",J224,0)</f>
        <v>0</v>
      </c>
      <c r="BG224" s="176">
        <f>IF(N224="zákl. přenesená",J224,0)</f>
        <v>0</v>
      </c>
      <c r="BH224" s="176">
        <f>IF(N224="sníž. přenesená",J224,0)</f>
        <v>0</v>
      </c>
      <c r="BI224" s="176">
        <f>IF(N224="nulová",J224,0)</f>
        <v>0</v>
      </c>
      <c r="BJ224" s="17" t="s">
        <v>9</v>
      </c>
      <c r="BK224" s="176">
        <f>ROUND(I224*H224,0)</f>
        <v>0</v>
      </c>
      <c r="BL224" s="17" t="s">
        <v>85</v>
      </c>
      <c r="BM224" s="17" t="s">
        <v>415</v>
      </c>
    </row>
    <row r="225" spans="2:65" s="11" customFormat="1" ht="13.5" x14ac:dyDescent="0.3">
      <c r="B225" s="177"/>
      <c r="D225" s="187" t="s">
        <v>263</v>
      </c>
      <c r="E225" s="186" t="s">
        <v>3</v>
      </c>
      <c r="F225" s="188" t="s">
        <v>416</v>
      </c>
      <c r="H225" s="189">
        <v>3.7570000000000001</v>
      </c>
      <c r="I225" s="182"/>
      <c r="L225" s="177"/>
      <c r="M225" s="183"/>
      <c r="N225" s="184"/>
      <c r="O225" s="184"/>
      <c r="P225" s="184"/>
      <c r="Q225" s="184"/>
      <c r="R225" s="184"/>
      <c r="S225" s="184"/>
      <c r="T225" s="185"/>
      <c r="AT225" s="186" t="s">
        <v>263</v>
      </c>
      <c r="AU225" s="186" t="s">
        <v>79</v>
      </c>
      <c r="AV225" s="11" t="s">
        <v>79</v>
      </c>
      <c r="AW225" s="11" t="s">
        <v>36</v>
      </c>
      <c r="AX225" s="11" t="s">
        <v>72</v>
      </c>
      <c r="AY225" s="186" t="s">
        <v>254</v>
      </c>
    </row>
    <row r="226" spans="2:65" s="12" customFormat="1" ht="13.5" x14ac:dyDescent="0.3">
      <c r="B226" s="190"/>
      <c r="D226" s="178" t="s">
        <v>263</v>
      </c>
      <c r="E226" s="191" t="s">
        <v>3</v>
      </c>
      <c r="F226" s="192" t="s">
        <v>417</v>
      </c>
      <c r="H226" s="193">
        <v>3.7570000000000001</v>
      </c>
      <c r="I226" s="194"/>
      <c r="L226" s="190"/>
      <c r="M226" s="195"/>
      <c r="N226" s="196"/>
      <c r="O226" s="196"/>
      <c r="P226" s="196"/>
      <c r="Q226" s="196"/>
      <c r="R226" s="196"/>
      <c r="S226" s="196"/>
      <c r="T226" s="197"/>
      <c r="AT226" s="198" t="s">
        <v>263</v>
      </c>
      <c r="AU226" s="198" t="s">
        <v>79</v>
      </c>
      <c r="AV226" s="12" t="s">
        <v>82</v>
      </c>
      <c r="AW226" s="12" t="s">
        <v>36</v>
      </c>
      <c r="AX226" s="12" t="s">
        <v>9</v>
      </c>
      <c r="AY226" s="198" t="s">
        <v>254</v>
      </c>
    </row>
    <row r="227" spans="2:65" s="1" customFormat="1" ht="22.5" customHeight="1" x14ac:dyDescent="0.3">
      <c r="B227" s="164"/>
      <c r="C227" s="165" t="s">
        <v>8</v>
      </c>
      <c r="D227" s="165" t="s">
        <v>256</v>
      </c>
      <c r="E227" s="166" t="s">
        <v>418</v>
      </c>
      <c r="F227" s="167" t="s">
        <v>419</v>
      </c>
      <c r="G227" s="168" t="s">
        <v>269</v>
      </c>
      <c r="H227" s="169">
        <v>146.999</v>
      </c>
      <c r="I227" s="170"/>
      <c r="J227" s="171">
        <f>ROUND(I227*H227,0)</f>
        <v>0</v>
      </c>
      <c r="K227" s="167" t="s">
        <v>260</v>
      </c>
      <c r="L227" s="34"/>
      <c r="M227" s="172" t="s">
        <v>3</v>
      </c>
      <c r="N227" s="173" t="s">
        <v>43</v>
      </c>
      <c r="O227" s="35"/>
      <c r="P227" s="174">
        <f>O227*H227</f>
        <v>0</v>
      </c>
      <c r="Q227" s="174">
        <v>2.4532922039999998</v>
      </c>
      <c r="R227" s="174">
        <f>Q227*H227</f>
        <v>360.63150069579598</v>
      </c>
      <c r="S227" s="174">
        <v>0</v>
      </c>
      <c r="T227" s="175">
        <f>S227*H227</f>
        <v>0</v>
      </c>
      <c r="AR227" s="17" t="s">
        <v>85</v>
      </c>
      <c r="AT227" s="17" t="s">
        <v>256</v>
      </c>
      <c r="AU227" s="17" t="s">
        <v>79</v>
      </c>
      <c r="AY227" s="17" t="s">
        <v>254</v>
      </c>
      <c r="BE227" s="176">
        <f>IF(N227="základní",J227,0)</f>
        <v>0</v>
      </c>
      <c r="BF227" s="176">
        <f>IF(N227="snížená",J227,0)</f>
        <v>0</v>
      </c>
      <c r="BG227" s="176">
        <f>IF(N227="zákl. přenesená",J227,0)</f>
        <v>0</v>
      </c>
      <c r="BH227" s="176">
        <f>IF(N227="sníž. přenesená",J227,0)</f>
        <v>0</v>
      </c>
      <c r="BI227" s="176">
        <f>IF(N227="nulová",J227,0)</f>
        <v>0</v>
      </c>
      <c r="BJ227" s="17" t="s">
        <v>9</v>
      </c>
      <c r="BK227" s="176">
        <f>ROUND(I227*H227,0)</f>
        <v>0</v>
      </c>
      <c r="BL227" s="17" t="s">
        <v>85</v>
      </c>
      <c r="BM227" s="17" t="s">
        <v>420</v>
      </c>
    </row>
    <row r="228" spans="2:65" s="11" customFormat="1" ht="13.5" x14ac:dyDescent="0.3">
      <c r="B228" s="177"/>
      <c r="D228" s="187" t="s">
        <v>263</v>
      </c>
      <c r="E228" s="186" t="s">
        <v>3</v>
      </c>
      <c r="F228" s="188" t="s">
        <v>421</v>
      </c>
      <c r="H228" s="189">
        <v>16</v>
      </c>
      <c r="I228" s="182"/>
      <c r="L228" s="177"/>
      <c r="M228" s="183"/>
      <c r="N228" s="184"/>
      <c r="O228" s="184"/>
      <c r="P228" s="184"/>
      <c r="Q228" s="184"/>
      <c r="R228" s="184"/>
      <c r="S228" s="184"/>
      <c r="T228" s="185"/>
      <c r="AT228" s="186" t="s">
        <v>263</v>
      </c>
      <c r="AU228" s="186" t="s">
        <v>79</v>
      </c>
      <c r="AV228" s="11" t="s">
        <v>79</v>
      </c>
      <c r="AW228" s="11" t="s">
        <v>36</v>
      </c>
      <c r="AX228" s="11" t="s">
        <v>72</v>
      </c>
      <c r="AY228" s="186" t="s">
        <v>254</v>
      </c>
    </row>
    <row r="229" spans="2:65" s="11" customFormat="1" ht="13.5" x14ac:dyDescent="0.3">
      <c r="B229" s="177"/>
      <c r="D229" s="187" t="s">
        <v>263</v>
      </c>
      <c r="E229" s="186" t="s">
        <v>3</v>
      </c>
      <c r="F229" s="188" t="s">
        <v>422</v>
      </c>
      <c r="H229" s="189">
        <v>5.6</v>
      </c>
      <c r="I229" s="182"/>
      <c r="L229" s="177"/>
      <c r="M229" s="183"/>
      <c r="N229" s="184"/>
      <c r="O229" s="184"/>
      <c r="P229" s="184"/>
      <c r="Q229" s="184"/>
      <c r="R229" s="184"/>
      <c r="S229" s="184"/>
      <c r="T229" s="185"/>
      <c r="AT229" s="186" t="s">
        <v>263</v>
      </c>
      <c r="AU229" s="186" t="s">
        <v>79</v>
      </c>
      <c r="AV229" s="11" t="s">
        <v>79</v>
      </c>
      <c r="AW229" s="11" t="s">
        <v>36</v>
      </c>
      <c r="AX229" s="11" t="s">
        <v>72</v>
      </c>
      <c r="AY229" s="186" t="s">
        <v>254</v>
      </c>
    </row>
    <row r="230" spans="2:65" s="11" customFormat="1" ht="13.5" x14ac:dyDescent="0.3">
      <c r="B230" s="177"/>
      <c r="D230" s="187" t="s">
        <v>263</v>
      </c>
      <c r="E230" s="186" t="s">
        <v>3</v>
      </c>
      <c r="F230" s="188" t="s">
        <v>423</v>
      </c>
      <c r="H230" s="189">
        <v>1.456</v>
      </c>
      <c r="I230" s="182"/>
      <c r="L230" s="177"/>
      <c r="M230" s="183"/>
      <c r="N230" s="184"/>
      <c r="O230" s="184"/>
      <c r="P230" s="184"/>
      <c r="Q230" s="184"/>
      <c r="R230" s="184"/>
      <c r="S230" s="184"/>
      <c r="T230" s="185"/>
      <c r="AT230" s="186" t="s">
        <v>263</v>
      </c>
      <c r="AU230" s="186" t="s">
        <v>79</v>
      </c>
      <c r="AV230" s="11" t="s">
        <v>79</v>
      </c>
      <c r="AW230" s="11" t="s">
        <v>36</v>
      </c>
      <c r="AX230" s="11" t="s">
        <v>72</v>
      </c>
      <c r="AY230" s="186" t="s">
        <v>254</v>
      </c>
    </row>
    <row r="231" spans="2:65" s="11" customFormat="1" ht="13.5" x14ac:dyDescent="0.3">
      <c r="B231" s="177"/>
      <c r="D231" s="187" t="s">
        <v>263</v>
      </c>
      <c r="E231" s="186" t="s">
        <v>3</v>
      </c>
      <c r="F231" s="188" t="s">
        <v>424</v>
      </c>
      <c r="H231" s="189">
        <v>18.143999999999998</v>
      </c>
      <c r="I231" s="182"/>
      <c r="L231" s="177"/>
      <c r="M231" s="183"/>
      <c r="N231" s="184"/>
      <c r="O231" s="184"/>
      <c r="P231" s="184"/>
      <c r="Q231" s="184"/>
      <c r="R231" s="184"/>
      <c r="S231" s="184"/>
      <c r="T231" s="185"/>
      <c r="AT231" s="186" t="s">
        <v>263</v>
      </c>
      <c r="AU231" s="186" t="s">
        <v>79</v>
      </c>
      <c r="AV231" s="11" t="s">
        <v>79</v>
      </c>
      <c r="AW231" s="11" t="s">
        <v>36</v>
      </c>
      <c r="AX231" s="11" t="s">
        <v>72</v>
      </c>
      <c r="AY231" s="186" t="s">
        <v>254</v>
      </c>
    </row>
    <row r="232" spans="2:65" s="11" customFormat="1" ht="13.5" x14ac:dyDescent="0.3">
      <c r="B232" s="177"/>
      <c r="D232" s="187" t="s">
        <v>263</v>
      </c>
      <c r="E232" s="186" t="s">
        <v>3</v>
      </c>
      <c r="F232" s="188" t="s">
        <v>425</v>
      </c>
      <c r="H232" s="189">
        <v>16.751999999999999</v>
      </c>
      <c r="I232" s="182"/>
      <c r="L232" s="177"/>
      <c r="M232" s="183"/>
      <c r="N232" s="184"/>
      <c r="O232" s="184"/>
      <c r="P232" s="184"/>
      <c r="Q232" s="184"/>
      <c r="R232" s="184"/>
      <c r="S232" s="184"/>
      <c r="T232" s="185"/>
      <c r="AT232" s="186" t="s">
        <v>263</v>
      </c>
      <c r="AU232" s="186" t="s">
        <v>79</v>
      </c>
      <c r="AV232" s="11" t="s">
        <v>79</v>
      </c>
      <c r="AW232" s="11" t="s">
        <v>36</v>
      </c>
      <c r="AX232" s="11" t="s">
        <v>72</v>
      </c>
      <c r="AY232" s="186" t="s">
        <v>254</v>
      </c>
    </row>
    <row r="233" spans="2:65" s="11" customFormat="1" ht="13.5" x14ac:dyDescent="0.3">
      <c r="B233" s="177"/>
      <c r="D233" s="187" t="s">
        <v>263</v>
      </c>
      <c r="E233" s="186" t="s">
        <v>3</v>
      </c>
      <c r="F233" s="188" t="s">
        <v>426</v>
      </c>
      <c r="H233" s="189">
        <v>4.5359999999999996</v>
      </c>
      <c r="I233" s="182"/>
      <c r="L233" s="177"/>
      <c r="M233" s="183"/>
      <c r="N233" s="184"/>
      <c r="O233" s="184"/>
      <c r="P233" s="184"/>
      <c r="Q233" s="184"/>
      <c r="R233" s="184"/>
      <c r="S233" s="184"/>
      <c r="T233" s="185"/>
      <c r="AT233" s="186" t="s">
        <v>263</v>
      </c>
      <c r="AU233" s="186" t="s">
        <v>79</v>
      </c>
      <c r="AV233" s="11" t="s">
        <v>79</v>
      </c>
      <c r="AW233" s="11" t="s">
        <v>36</v>
      </c>
      <c r="AX233" s="11" t="s">
        <v>72</v>
      </c>
      <c r="AY233" s="186" t="s">
        <v>254</v>
      </c>
    </row>
    <row r="234" spans="2:65" s="11" customFormat="1" ht="13.5" x14ac:dyDescent="0.3">
      <c r="B234" s="177"/>
      <c r="D234" s="187" t="s">
        <v>263</v>
      </c>
      <c r="E234" s="186" t="s">
        <v>3</v>
      </c>
      <c r="F234" s="188" t="s">
        <v>427</v>
      </c>
      <c r="H234" s="189">
        <v>27.552</v>
      </c>
      <c r="I234" s="182"/>
      <c r="L234" s="177"/>
      <c r="M234" s="183"/>
      <c r="N234" s="184"/>
      <c r="O234" s="184"/>
      <c r="P234" s="184"/>
      <c r="Q234" s="184"/>
      <c r="R234" s="184"/>
      <c r="S234" s="184"/>
      <c r="T234" s="185"/>
      <c r="AT234" s="186" t="s">
        <v>263</v>
      </c>
      <c r="AU234" s="186" t="s">
        <v>79</v>
      </c>
      <c r="AV234" s="11" t="s">
        <v>79</v>
      </c>
      <c r="AW234" s="11" t="s">
        <v>36</v>
      </c>
      <c r="AX234" s="11" t="s">
        <v>72</v>
      </c>
      <c r="AY234" s="186" t="s">
        <v>254</v>
      </c>
    </row>
    <row r="235" spans="2:65" s="11" customFormat="1" ht="13.5" x14ac:dyDescent="0.3">
      <c r="B235" s="177"/>
      <c r="D235" s="187" t="s">
        <v>263</v>
      </c>
      <c r="E235" s="186" t="s">
        <v>3</v>
      </c>
      <c r="F235" s="188" t="s">
        <v>428</v>
      </c>
      <c r="H235" s="189">
        <v>12.96</v>
      </c>
      <c r="I235" s="182"/>
      <c r="L235" s="177"/>
      <c r="M235" s="183"/>
      <c r="N235" s="184"/>
      <c r="O235" s="184"/>
      <c r="P235" s="184"/>
      <c r="Q235" s="184"/>
      <c r="R235" s="184"/>
      <c r="S235" s="184"/>
      <c r="T235" s="185"/>
      <c r="AT235" s="186" t="s">
        <v>263</v>
      </c>
      <c r="AU235" s="186" t="s">
        <v>79</v>
      </c>
      <c r="AV235" s="11" t="s">
        <v>79</v>
      </c>
      <c r="AW235" s="11" t="s">
        <v>36</v>
      </c>
      <c r="AX235" s="11" t="s">
        <v>72</v>
      </c>
      <c r="AY235" s="186" t="s">
        <v>254</v>
      </c>
    </row>
    <row r="236" spans="2:65" s="11" customFormat="1" ht="13.5" x14ac:dyDescent="0.3">
      <c r="B236" s="177"/>
      <c r="D236" s="187" t="s">
        <v>263</v>
      </c>
      <c r="E236" s="186" t="s">
        <v>3</v>
      </c>
      <c r="F236" s="188" t="s">
        <v>429</v>
      </c>
      <c r="H236" s="189">
        <v>1.1519999999999999</v>
      </c>
      <c r="I236" s="182"/>
      <c r="L236" s="177"/>
      <c r="M236" s="183"/>
      <c r="N236" s="184"/>
      <c r="O236" s="184"/>
      <c r="P236" s="184"/>
      <c r="Q236" s="184"/>
      <c r="R236" s="184"/>
      <c r="S236" s="184"/>
      <c r="T236" s="185"/>
      <c r="AT236" s="186" t="s">
        <v>263</v>
      </c>
      <c r="AU236" s="186" t="s">
        <v>79</v>
      </c>
      <c r="AV236" s="11" t="s">
        <v>79</v>
      </c>
      <c r="AW236" s="11" t="s">
        <v>36</v>
      </c>
      <c r="AX236" s="11" t="s">
        <v>72</v>
      </c>
      <c r="AY236" s="186" t="s">
        <v>254</v>
      </c>
    </row>
    <row r="237" spans="2:65" s="12" customFormat="1" ht="13.5" x14ac:dyDescent="0.3">
      <c r="B237" s="190"/>
      <c r="D237" s="187" t="s">
        <v>263</v>
      </c>
      <c r="E237" s="198" t="s">
        <v>3</v>
      </c>
      <c r="F237" s="199" t="s">
        <v>290</v>
      </c>
      <c r="H237" s="200">
        <v>104.152</v>
      </c>
      <c r="I237" s="194"/>
      <c r="L237" s="190"/>
      <c r="M237" s="195"/>
      <c r="N237" s="196"/>
      <c r="O237" s="196"/>
      <c r="P237" s="196"/>
      <c r="Q237" s="196"/>
      <c r="R237" s="196"/>
      <c r="S237" s="196"/>
      <c r="T237" s="197"/>
      <c r="AT237" s="198" t="s">
        <v>263</v>
      </c>
      <c r="AU237" s="198" t="s">
        <v>79</v>
      </c>
      <c r="AV237" s="12" t="s">
        <v>82</v>
      </c>
      <c r="AW237" s="12" t="s">
        <v>36</v>
      </c>
      <c r="AX237" s="12" t="s">
        <v>72</v>
      </c>
      <c r="AY237" s="198" t="s">
        <v>254</v>
      </c>
    </row>
    <row r="238" spans="2:65" s="11" customFormat="1" ht="13.5" x14ac:dyDescent="0.3">
      <c r="B238" s="177"/>
      <c r="D238" s="187" t="s">
        <v>263</v>
      </c>
      <c r="E238" s="186" t="s">
        <v>3</v>
      </c>
      <c r="F238" s="188" t="s">
        <v>430</v>
      </c>
      <c r="H238" s="189">
        <v>0.79700000000000004</v>
      </c>
      <c r="I238" s="182"/>
      <c r="L238" s="177"/>
      <c r="M238" s="183"/>
      <c r="N238" s="184"/>
      <c r="O238" s="184"/>
      <c r="P238" s="184"/>
      <c r="Q238" s="184"/>
      <c r="R238" s="184"/>
      <c r="S238" s="184"/>
      <c r="T238" s="185"/>
      <c r="AT238" s="186" t="s">
        <v>263</v>
      </c>
      <c r="AU238" s="186" t="s">
        <v>79</v>
      </c>
      <c r="AV238" s="11" t="s">
        <v>79</v>
      </c>
      <c r="AW238" s="11" t="s">
        <v>36</v>
      </c>
      <c r="AX238" s="11" t="s">
        <v>72</v>
      </c>
      <c r="AY238" s="186" t="s">
        <v>254</v>
      </c>
    </row>
    <row r="239" spans="2:65" s="11" customFormat="1" ht="13.5" x14ac:dyDescent="0.3">
      <c r="B239" s="177"/>
      <c r="D239" s="187" t="s">
        <v>263</v>
      </c>
      <c r="E239" s="186" t="s">
        <v>3</v>
      </c>
      <c r="F239" s="188" t="s">
        <v>431</v>
      </c>
      <c r="H239" s="189">
        <v>1.33</v>
      </c>
      <c r="I239" s="182"/>
      <c r="L239" s="177"/>
      <c r="M239" s="183"/>
      <c r="N239" s="184"/>
      <c r="O239" s="184"/>
      <c r="P239" s="184"/>
      <c r="Q239" s="184"/>
      <c r="R239" s="184"/>
      <c r="S239" s="184"/>
      <c r="T239" s="185"/>
      <c r="AT239" s="186" t="s">
        <v>263</v>
      </c>
      <c r="AU239" s="186" t="s">
        <v>79</v>
      </c>
      <c r="AV239" s="11" t="s">
        <v>79</v>
      </c>
      <c r="AW239" s="11" t="s">
        <v>36</v>
      </c>
      <c r="AX239" s="11" t="s">
        <v>72</v>
      </c>
      <c r="AY239" s="186" t="s">
        <v>254</v>
      </c>
    </row>
    <row r="240" spans="2:65" s="11" customFormat="1" ht="13.5" x14ac:dyDescent="0.3">
      <c r="B240" s="177"/>
      <c r="D240" s="187" t="s">
        <v>263</v>
      </c>
      <c r="E240" s="186" t="s">
        <v>3</v>
      </c>
      <c r="F240" s="188" t="s">
        <v>432</v>
      </c>
      <c r="H240" s="189">
        <v>1.26</v>
      </c>
      <c r="I240" s="182"/>
      <c r="L240" s="177"/>
      <c r="M240" s="183"/>
      <c r="N240" s="184"/>
      <c r="O240" s="184"/>
      <c r="P240" s="184"/>
      <c r="Q240" s="184"/>
      <c r="R240" s="184"/>
      <c r="S240" s="184"/>
      <c r="T240" s="185"/>
      <c r="AT240" s="186" t="s">
        <v>263</v>
      </c>
      <c r="AU240" s="186" t="s">
        <v>79</v>
      </c>
      <c r="AV240" s="11" t="s">
        <v>79</v>
      </c>
      <c r="AW240" s="11" t="s">
        <v>36</v>
      </c>
      <c r="AX240" s="11" t="s">
        <v>72</v>
      </c>
      <c r="AY240" s="186" t="s">
        <v>254</v>
      </c>
    </row>
    <row r="241" spans="2:51" s="11" customFormat="1" ht="13.5" x14ac:dyDescent="0.3">
      <c r="B241" s="177"/>
      <c r="D241" s="187" t="s">
        <v>263</v>
      </c>
      <c r="E241" s="186" t="s">
        <v>3</v>
      </c>
      <c r="F241" s="188" t="s">
        <v>433</v>
      </c>
      <c r="H241" s="189">
        <v>0.26</v>
      </c>
      <c r="I241" s="182"/>
      <c r="L241" s="177"/>
      <c r="M241" s="183"/>
      <c r="N241" s="184"/>
      <c r="O241" s="184"/>
      <c r="P241" s="184"/>
      <c r="Q241" s="184"/>
      <c r="R241" s="184"/>
      <c r="S241" s="184"/>
      <c r="T241" s="185"/>
      <c r="AT241" s="186" t="s">
        <v>263</v>
      </c>
      <c r="AU241" s="186" t="s">
        <v>79</v>
      </c>
      <c r="AV241" s="11" t="s">
        <v>79</v>
      </c>
      <c r="AW241" s="11" t="s">
        <v>36</v>
      </c>
      <c r="AX241" s="11" t="s">
        <v>72</v>
      </c>
      <c r="AY241" s="186" t="s">
        <v>254</v>
      </c>
    </row>
    <row r="242" spans="2:51" s="11" customFormat="1" ht="13.5" x14ac:dyDescent="0.3">
      <c r="B242" s="177"/>
      <c r="D242" s="187" t="s">
        <v>263</v>
      </c>
      <c r="E242" s="186" t="s">
        <v>3</v>
      </c>
      <c r="F242" s="188" t="s">
        <v>434</v>
      </c>
      <c r="H242" s="189">
        <v>0.26500000000000001</v>
      </c>
      <c r="I242" s="182"/>
      <c r="L242" s="177"/>
      <c r="M242" s="183"/>
      <c r="N242" s="184"/>
      <c r="O242" s="184"/>
      <c r="P242" s="184"/>
      <c r="Q242" s="184"/>
      <c r="R242" s="184"/>
      <c r="S242" s="184"/>
      <c r="T242" s="185"/>
      <c r="AT242" s="186" t="s">
        <v>263</v>
      </c>
      <c r="AU242" s="186" t="s">
        <v>79</v>
      </c>
      <c r="AV242" s="11" t="s">
        <v>79</v>
      </c>
      <c r="AW242" s="11" t="s">
        <v>36</v>
      </c>
      <c r="AX242" s="11" t="s">
        <v>72</v>
      </c>
      <c r="AY242" s="186" t="s">
        <v>254</v>
      </c>
    </row>
    <row r="243" spans="2:51" s="11" customFormat="1" ht="13.5" x14ac:dyDescent="0.3">
      <c r="B243" s="177"/>
      <c r="D243" s="187" t="s">
        <v>263</v>
      </c>
      <c r="E243" s="186" t="s">
        <v>3</v>
      </c>
      <c r="F243" s="188" t="s">
        <v>435</v>
      </c>
      <c r="H243" s="189">
        <v>0.32200000000000001</v>
      </c>
      <c r="I243" s="182"/>
      <c r="L243" s="177"/>
      <c r="M243" s="183"/>
      <c r="N243" s="184"/>
      <c r="O243" s="184"/>
      <c r="P243" s="184"/>
      <c r="Q243" s="184"/>
      <c r="R243" s="184"/>
      <c r="S243" s="184"/>
      <c r="T243" s="185"/>
      <c r="AT243" s="186" t="s">
        <v>263</v>
      </c>
      <c r="AU243" s="186" t="s">
        <v>79</v>
      </c>
      <c r="AV243" s="11" t="s">
        <v>79</v>
      </c>
      <c r="AW243" s="11" t="s">
        <v>36</v>
      </c>
      <c r="AX243" s="11" t="s">
        <v>72</v>
      </c>
      <c r="AY243" s="186" t="s">
        <v>254</v>
      </c>
    </row>
    <row r="244" spans="2:51" s="11" customFormat="1" ht="13.5" x14ac:dyDescent="0.3">
      <c r="B244" s="177"/>
      <c r="D244" s="187" t="s">
        <v>263</v>
      </c>
      <c r="E244" s="186" t="s">
        <v>3</v>
      </c>
      <c r="F244" s="188" t="s">
        <v>436</v>
      </c>
      <c r="H244" s="189">
        <v>0.68</v>
      </c>
      <c r="I244" s="182"/>
      <c r="L244" s="177"/>
      <c r="M244" s="183"/>
      <c r="N244" s="184"/>
      <c r="O244" s="184"/>
      <c r="P244" s="184"/>
      <c r="Q244" s="184"/>
      <c r="R244" s="184"/>
      <c r="S244" s="184"/>
      <c r="T244" s="185"/>
      <c r="AT244" s="186" t="s">
        <v>263</v>
      </c>
      <c r="AU244" s="186" t="s">
        <v>79</v>
      </c>
      <c r="AV244" s="11" t="s">
        <v>79</v>
      </c>
      <c r="AW244" s="11" t="s">
        <v>36</v>
      </c>
      <c r="AX244" s="11" t="s">
        <v>72</v>
      </c>
      <c r="AY244" s="186" t="s">
        <v>254</v>
      </c>
    </row>
    <row r="245" spans="2:51" s="11" customFormat="1" ht="13.5" x14ac:dyDescent="0.3">
      <c r="B245" s="177"/>
      <c r="D245" s="187" t="s">
        <v>263</v>
      </c>
      <c r="E245" s="186" t="s">
        <v>3</v>
      </c>
      <c r="F245" s="188" t="s">
        <v>437</v>
      </c>
      <c r="H245" s="189">
        <v>0.27300000000000002</v>
      </c>
      <c r="I245" s="182"/>
      <c r="L245" s="177"/>
      <c r="M245" s="183"/>
      <c r="N245" s="184"/>
      <c r="O245" s="184"/>
      <c r="P245" s="184"/>
      <c r="Q245" s="184"/>
      <c r="R245" s="184"/>
      <c r="S245" s="184"/>
      <c r="T245" s="185"/>
      <c r="AT245" s="186" t="s">
        <v>263</v>
      </c>
      <c r="AU245" s="186" t="s">
        <v>79</v>
      </c>
      <c r="AV245" s="11" t="s">
        <v>79</v>
      </c>
      <c r="AW245" s="11" t="s">
        <v>36</v>
      </c>
      <c r="AX245" s="11" t="s">
        <v>72</v>
      </c>
      <c r="AY245" s="186" t="s">
        <v>254</v>
      </c>
    </row>
    <row r="246" spans="2:51" s="12" customFormat="1" ht="13.5" x14ac:dyDescent="0.3">
      <c r="B246" s="190"/>
      <c r="D246" s="187" t="s">
        <v>263</v>
      </c>
      <c r="E246" s="198" t="s">
        <v>3</v>
      </c>
      <c r="F246" s="199" t="s">
        <v>299</v>
      </c>
      <c r="H246" s="200">
        <v>5.1870000000000003</v>
      </c>
      <c r="I246" s="194"/>
      <c r="L246" s="190"/>
      <c r="M246" s="195"/>
      <c r="N246" s="196"/>
      <c r="O246" s="196"/>
      <c r="P246" s="196"/>
      <c r="Q246" s="196"/>
      <c r="R246" s="196"/>
      <c r="S246" s="196"/>
      <c r="T246" s="197"/>
      <c r="AT246" s="198" t="s">
        <v>263</v>
      </c>
      <c r="AU246" s="198" t="s">
        <v>79</v>
      </c>
      <c r="AV246" s="12" t="s">
        <v>82</v>
      </c>
      <c r="AW246" s="12" t="s">
        <v>36</v>
      </c>
      <c r="AX246" s="12" t="s">
        <v>72</v>
      </c>
      <c r="AY246" s="198" t="s">
        <v>254</v>
      </c>
    </row>
    <row r="247" spans="2:51" s="11" customFormat="1" ht="13.5" x14ac:dyDescent="0.3">
      <c r="B247" s="177"/>
      <c r="D247" s="187" t="s">
        <v>263</v>
      </c>
      <c r="E247" s="186" t="s">
        <v>3</v>
      </c>
      <c r="F247" s="188" t="s">
        <v>438</v>
      </c>
      <c r="H247" s="189">
        <v>11.004</v>
      </c>
      <c r="I247" s="182"/>
      <c r="L247" s="177"/>
      <c r="M247" s="183"/>
      <c r="N247" s="184"/>
      <c r="O247" s="184"/>
      <c r="P247" s="184"/>
      <c r="Q247" s="184"/>
      <c r="R247" s="184"/>
      <c r="S247" s="184"/>
      <c r="T247" s="185"/>
      <c r="AT247" s="186" t="s">
        <v>263</v>
      </c>
      <c r="AU247" s="186" t="s">
        <v>79</v>
      </c>
      <c r="AV247" s="11" t="s">
        <v>79</v>
      </c>
      <c r="AW247" s="11" t="s">
        <v>36</v>
      </c>
      <c r="AX247" s="11" t="s">
        <v>72</v>
      </c>
      <c r="AY247" s="186" t="s">
        <v>254</v>
      </c>
    </row>
    <row r="248" spans="2:51" s="11" customFormat="1" ht="13.5" x14ac:dyDescent="0.3">
      <c r="B248" s="177"/>
      <c r="D248" s="187" t="s">
        <v>263</v>
      </c>
      <c r="E248" s="186" t="s">
        <v>3</v>
      </c>
      <c r="F248" s="188" t="s">
        <v>439</v>
      </c>
      <c r="H248" s="189">
        <v>1.7749999999999999</v>
      </c>
      <c r="I248" s="182"/>
      <c r="L248" s="177"/>
      <c r="M248" s="183"/>
      <c r="N248" s="184"/>
      <c r="O248" s="184"/>
      <c r="P248" s="184"/>
      <c r="Q248" s="184"/>
      <c r="R248" s="184"/>
      <c r="S248" s="184"/>
      <c r="T248" s="185"/>
      <c r="AT248" s="186" t="s">
        <v>263</v>
      </c>
      <c r="AU248" s="186" t="s">
        <v>79</v>
      </c>
      <c r="AV248" s="11" t="s">
        <v>79</v>
      </c>
      <c r="AW248" s="11" t="s">
        <v>36</v>
      </c>
      <c r="AX248" s="11" t="s">
        <v>72</v>
      </c>
      <c r="AY248" s="186" t="s">
        <v>254</v>
      </c>
    </row>
    <row r="249" spans="2:51" s="11" customFormat="1" ht="13.5" x14ac:dyDescent="0.3">
      <c r="B249" s="177"/>
      <c r="D249" s="187" t="s">
        <v>263</v>
      </c>
      <c r="E249" s="186" t="s">
        <v>3</v>
      </c>
      <c r="F249" s="188" t="s">
        <v>440</v>
      </c>
      <c r="H249" s="189">
        <v>1.05</v>
      </c>
      <c r="I249" s="182"/>
      <c r="L249" s="177"/>
      <c r="M249" s="183"/>
      <c r="N249" s="184"/>
      <c r="O249" s="184"/>
      <c r="P249" s="184"/>
      <c r="Q249" s="184"/>
      <c r="R249" s="184"/>
      <c r="S249" s="184"/>
      <c r="T249" s="185"/>
      <c r="AT249" s="186" t="s">
        <v>263</v>
      </c>
      <c r="AU249" s="186" t="s">
        <v>79</v>
      </c>
      <c r="AV249" s="11" t="s">
        <v>79</v>
      </c>
      <c r="AW249" s="11" t="s">
        <v>36</v>
      </c>
      <c r="AX249" s="11" t="s">
        <v>72</v>
      </c>
      <c r="AY249" s="186" t="s">
        <v>254</v>
      </c>
    </row>
    <row r="250" spans="2:51" s="11" customFormat="1" ht="13.5" x14ac:dyDescent="0.3">
      <c r="B250" s="177"/>
      <c r="D250" s="187" t="s">
        <v>263</v>
      </c>
      <c r="E250" s="186" t="s">
        <v>3</v>
      </c>
      <c r="F250" s="188" t="s">
        <v>441</v>
      </c>
      <c r="H250" s="189">
        <v>1.944</v>
      </c>
      <c r="I250" s="182"/>
      <c r="L250" s="177"/>
      <c r="M250" s="183"/>
      <c r="N250" s="184"/>
      <c r="O250" s="184"/>
      <c r="P250" s="184"/>
      <c r="Q250" s="184"/>
      <c r="R250" s="184"/>
      <c r="S250" s="184"/>
      <c r="T250" s="185"/>
      <c r="AT250" s="186" t="s">
        <v>263</v>
      </c>
      <c r="AU250" s="186" t="s">
        <v>79</v>
      </c>
      <c r="AV250" s="11" t="s">
        <v>79</v>
      </c>
      <c r="AW250" s="11" t="s">
        <v>36</v>
      </c>
      <c r="AX250" s="11" t="s">
        <v>72</v>
      </c>
      <c r="AY250" s="186" t="s">
        <v>254</v>
      </c>
    </row>
    <row r="251" spans="2:51" s="11" customFormat="1" ht="13.5" x14ac:dyDescent="0.3">
      <c r="B251" s="177"/>
      <c r="D251" s="187" t="s">
        <v>263</v>
      </c>
      <c r="E251" s="186" t="s">
        <v>3</v>
      </c>
      <c r="F251" s="188" t="s">
        <v>442</v>
      </c>
      <c r="H251" s="189">
        <v>0.64800000000000002</v>
      </c>
      <c r="I251" s="182"/>
      <c r="L251" s="177"/>
      <c r="M251" s="183"/>
      <c r="N251" s="184"/>
      <c r="O251" s="184"/>
      <c r="P251" s="184"/>
      <c r="Q251" s="184"/>
      <c r="R251" s="184"/>
      <c r="S251" s="184"/>
      <c r="T251" s="185"/>
      <c r="AT251" s="186" t="s">
        <v>263</v>
      </c>
      <c r="AU251" s="186" t="s">
        <v>79</v>
      </c>
      <c r="AV251" s="11" t="s">
        <v>79</v>
      </c>
      <c r="AW251" s="11" t="s">
        <v>36</v>
      </c>
      <c r="AX251" s="11" t="s">
        <v>72</v>
      </c>
      <c r="AY251" s="186" t="s">
        <v>254</v>
      </c>
    </row>
    <row r="252" spans="2:51" s="11" customFormat="1" ht="13.5" x14ac:dyDescent="0.3">
      <c r="B252" s="177"/>
      <c r="D252" s="187" t="s">
        <v>263</v>
      </c>
      <c r="E252" s="186" t="s">
        <v>3</v>
      </c>
      <c r="F252" s="188" t="s">
        <v>443</v>
      </c>
      <c r="H252" s="189">
        <v>0.64800000000000002</v>
      </c>
      <c r="I252" s="182"/>
      <c r="L252" s="177"/>
      <c r="M252" s="183"/>
      <c r="N252" s="184"/>
      <c r="O252" s="184"/>
      <c r="P252" s="184"/>
      <c r="Q252" s="184"/>
      <c r="R252" s="184"/>
      <c r="S252" s="184"/>
      <c r="T252" s="185"/>
      <c r="AT252" s="186" t="s">
        <v>263</v>
      </c>
      <c r="AU252" s="186" t="s">
        <v>79</v>
      </c>
      <c r="AV252" s="11" t="s">
        <v>79</v>
      </c>
      <c r="AW252" s="11" t="s">
        <v>36</v>
      </c>
      <c r="AX252" s="11" t="s">
        <v>72</v>
      </c>
      <c r="AY252" s="186" t="s">
        <v>254</v>
      </c>
    </row>
    <row r="253" spans="2:51" s="11" customFormat="1" ht="13.5" x14ac:dyDescent="0.3">
      <c r="B253" s="177"/>
      <c r="D253" s="187" t="s">
        <v>263</v>
      </c>
      <c r="E253" s="186" t="s">
        <v>3</v>
      </c>
      <c r="F253" s="188" t="s">
        <v>444</v>
      </c>
      <c r="H253" s="189">
        <v>1.498</v>
      </c>
      <c r="I253" s="182"/>
      <c r="L253" s="177"/>
      <c r="M253" s="183"/>
      <c r="N253" s="184"/>
      <c r="O253" s="184"/>
      <c r="P253" s="184"/>
      <c r="Q253" s="184"/>
      <c r="R253" s="184"/>
      <c r="S253" s="184"/>
      <c r="T253" s="185"/>
      <c r="AT253" s="186" t="s">
        <v>263</v>
      </c>
      <c r="AU253" s="186" t="s">
        <v>79</v>
      </c>
      <c r="AV253" s="11" t="s">
        <v>79</v>
      </c>
      <c r="AW253" s="11" t="s">
        <v>36</v>
      </c>
      <c r="AX253" s="11" t="s">
        <v>72</v>
      </c>
      <c r="AY253" s="186" t="s">
        <v>254</v>
      </c>
    </row>
    <row r="254" spans="2:51" s="11" customFormat="1" ht="13.5" x14ac:dyDescent="0.3">
      <c r="B254" s="177"/>
      <c r="D254" s="187" t="s">
        <v>263</v>
      </c>
      <c r="E254" s="186" t="s">
        <v>3</v>
      </c>
      <c r="F254" s="188" t="s">
        <v>445</v>
      </c>
      <c r="H254" s="189">
        <v>0.32</v>
      </c>
      <c r="I254" s="182"/>
      <c r="L254" s="177"/>
      <c r="M254" s="183"/>
      <c r="N254" s="184"/>
      <c r="O254" s="184"/>
      <c r="P254" s="184"/>
      <c r="Q254" s="184"/>
      <c r="R254" s="184"/>
      <c r="S254" s="184"/>
      <c r="T254" s="185"/>
      <c r="AT254" s="186" t="s">
        <v>263</v>
      </c>
      <c r="AU254" s="186" t="s">
        <v>79</v>
      </c>
      <c r="AV254" s="11" t="s">
        <v>79</v>
      </c>
      <c r="AW254" s="11" t="s">
        <v>36</v>
      </c>
      <c r="AX254" s="11" t="s">
        <v>72</v>
      </c>
      <c r="AY254" s="186" t="s">
        <v>254</v>
      </c>
    </row>
    <row r="255" spans="2:51" s="11" customFormat="1" ht="13.5" x14ac:dyDescent="0.3">
      <c r="B255" s="177"/>
      <c r="D255" s="187" t="s">
        <v>263</v>
      </c>
      <c r="E255" s="186" t="s">
        <v>3</v>
      </c>
      <c r="F255" s="188" t="s">
        <v>446</v>
      </c>
      <c r="H255" s="189">
        <v>0.53</v>
      </c>
      <c r="I255" s="182"/>
      <c r="L255" s="177"/>
      <c r="M255" s="183"/>
      <c r="N255" s="184"/>
      <c r="O255" s="184"/>
      <c r="P255" s="184"/>
      <c r="Q255" s="184"/>
      <c r="R255" s="184"/>
      <c r="S255" s="184"/>
      <c r="T255" s="185"/>
      <c r="AT255" s="186" t="s">
        <v>263</v>
      </c>
      <c r="AU255" s="186" t="s">
        <v>79</v>
      </c>
      <c r="AV255" s="11" t="s">
        <v>79</v>
      </c>
      <c r="AW255" s="11" t="s">
        <v>36</v>
      </c>
      <c r="AX255" s="11" t="s">
        <v>72</v>
      </c>
      <c r="AY255" s="186" t="s">
        <v>254</v>
      </c>
    </row>
    <row r="256" spans="2:51" s="11" customFormat="1" ht="13.5" x14ac:dyDescent="0.3">
      <c r="B256" s="177"/>
      <c r="D256" s="187" t="s">
        <v>263</v>
      </c>
      <c r="E256" s="186" t="s">
        <v>3</v>
      </c>
      <c r="F256" s="188" t="s">
        <v>447</v>
      </c>
      <c r="H256" s="189">
        <v>0.245</v>
      </c>
      <c r="I256" s="182"/>
      <c r="L256" s="177"/>
      <c r="M256" s="183"/>
      <c r="N256" s="184"/>
      <c r="O256" s="184"/>
      <c r="P256" s="184"/>
      <c r="Q256" s="184"/>
      <c r="R256" s="184"/>
      <c r="S256" s="184"/>
      <c r="T256" s="185"/>
      <c r="AT256" s="186" t="s">
        <v>263</v>
      </c>
      <c r="AU256" s="186" t="s">
        <v>79</v>
      </c>
      <c r="AV256" s="11" t="s">
        <v>79</v>
      </c>
      <c r="AW256" s="11" t="s">
        <v>36</v>
      </c>
      <c r="AX256" s="11" t="s">
        <v>72</v>
      </c>
      <c r="AY256" s="186" t="s">
        <v>254</v>
      </c>
    </row>
    <row r="257" spans="2:51" s="11" customFormat="1" ht="13.5" x14ac:dyDescent="0.3">
      <c r="B257" s="177"/>
      <c r="D257" s="187" t="s">
        <v>263</v>
      </c>
      <c r="E257" s="186" t="s">
        <v>3</v>
      </c>
      <c r="F257" s="188" t="s">
        <v>448</v>
      </c>
      <c r="H257" s="189">
        <v>0.32</v>
      </c>
      <c r="I257" s="182"/>
      <c r="L257" s="177"/>
      <c r="M257" s="183"/>
      <c r="N257" s="184"/>
      <c r="O257" s="184"/>
      <c r="P257" s="184"/>
      <c r="Q257" s="184"/>
      <c r="R257" s="184"/>
      <c r="S257" s="184"/>
      <c r="T257" s="185"/>
      <c r="AT257" s="186" t="s">
        <v>263</v>
      </c>
      <c r="AU257" s="186" t="s">
        <v>79</v>
      </c>
      <c r="AV257" s="11" t="s">
        <v>79</v>
      </c>
      <c r="AW257" s="11" t="s">
        <v>36</v>
      </c>
      <c r="AX257" s="11" t="s">
        <v>72</v>
      </c>
      <c r="AY257" s="186" t="s">
        <v>254</v>
      </c>
    </row>
    <row r="258" spans="2:51" s="11" customFormat="1" ht="13.5" x14ac:dyDescent="0.3">
      <c r="B258" s="177"/>
      <c r="D258" s="187" t="s">
        <v>263</v>
      </c>
      <c r="E258" s="186" t="s">
        <v>3</v>
      </c>
      <c r="F258" s="188" t="s">
        <v>449</v>
      </c>
      <c r="H258" s="189">
        <v>0.27700000000000002</v>
      </c>
      <c r="I258" s="182"/>
      <c r="L258" s="177"/>
      <c r="M258" s="183"/>
      <c r="N258" s="184"/>
      <c r="O258" s="184"/>
      <c r="P258" s="184"/>
      <c r="Q258" s="184"/>
      <c r="R258" s="184"/>
      <c r="S258" s="184"/>
      <c r="T258" s="185"/>
      <c r="AT258" s="186" t="s">
        <v>263</v>
      </c>
      <c r="AU258" s="186" t="s">
        <v>79</v>
      </c>
      <c r="AV258" s="11" t="s">
        <v>79</v>
      </c>
      <c r="AW258" s="11" t="s">
        <v>36</v>
      </c>
      <c r="AX258" s="11" t="s">
        <v>72</v>
      </c>
      <c r="AY258" s="186" t="s">
        <v>254</v>
      </c>
    </row>
    <row r="259" spans="2:51" s="11" customFormat="1" ht="13.5" x14ac:dyDescent="0.3">
      <c r="B259" s="177"/>
      <c r="D259" s="187" t="s">
        <v>263</v>
      </c>
      <c r="E259" s="186" t="s">
        <v>3</v>
      </c>
      <c r="F259" s="188" t="s">
        <v>450</v>
      </c>
      <c r="H259" s="189">
        <v>0.33100000000000002</v>
      </c>
      <c r="I259" s="182"/>
      <c r="L259" s="177"/>
      <c r="M259" s="183"/>
      <c r="N259" s="184"/>
      <c r="O259" s="184"/>
      <c r="P259" s="184"/>
      <c r="Q259" s="184"/>
      <c r="R259" s="184"/>
      <c r="S259" s="184"/>
      <c r="T259" s="185"/>
      <c r="AT259" s="186" t="s">
        <v>263</v>
      </c>
      <c r="AU259" s="186" t="s">
        <v>79</v>
      </c>
      <c r="AV259" s="11" t="s">
        <v>79</v>
      </c>
      <c r="AW259" s="11" t="s">
        <v>36</v>
      </c>
      <c r="AX259" s="11" t="s">
        <v>72</v>
      </c>
      <c r="AY259" s="186" t="s">
        <v>254</v>
      </c>
    </row>
    <row r="260" spans="2:51" s="11" customFormat="1" ht="13.5" x14ac:dyDescent="0.3">
      <c r="B260" s="177"/>
      <c r="D260" s="187" t="s">
        <v>263</v>
      </c>
      <c r="E260" s="186" t="s">
        <v>3</v>
      </c>
      <c r="F260" s="188" t="s">
        <v>451</v>
      </c>
      <c r="H260" s="189">
        <v>1.5</v>
      </c>
      <c r="I260" s="182"/>
      <c r="L260" s="177"/>
      <c r="M260" s="183"/>
      <c r="N260" s="184"/>
      <c r="O260" s="184"/>
      <c r="P260" s="184"/>
      <c r="Q260" s="184"/>
      <c r="R260" s="184"/>
      <c r="S260" s="184"/>
      <c r="T260" s="185"/>
      <c r="AT260" s="186" t="s">
        <v>263</v>
      </c>
      <c r="AU260" s="186" t="s">
        <v>79</v>
      </c>
      <c r="AV260" s="11" t="s">
        <v>79</v>
      </c>
      <c r="AW260" s="11" t="s">
        <v>36</v>
      </c>
      <c r="AX260" s="11" t="s">
        <v>72</v>
      </c>
      <c r="AY260" s="186" t="s">
        <v>254</v>
      </c>
    </row>
    <row r="261" spans="2:51" s="11" customFormat="1" ht="13.5" x14ac:dyDescent="0.3">
      <c r="B261" s="177"/>
      <c r="D261" s="187" t="s">
        <v>263</v>
      </c>
      <c r="E261" s="186" t="s">
        <v>3</v>
      </c>
      <c r="F261" s="188" t="s">
        <v>452</v>
      </c>
      <c r="H261" s="189">
        <v>0.42</v>
      </c>
      <c r="I261" s="182"/>
      <c r="L261" s="177"/>
      <c r="M261" s="183"/>
      <c r="N261" s="184"/>
      <c r="O261" s="184"/>
      <c r="P261" s="184"/>
      <c r="Q261" s="184"/>
      <c r="R261" s="184"/>
      <c r="S261" s="184"/>
      <c r="T261" s="185"/>
      <c r="AT261" s="186" t="s">
        <v>263</v>
      </c>
      <c r="AU261" s="186" t="s">
        <v>79</v>
      </c>
      <c r="AV261" s="11" t="s">
        <v>79</v>
      </c>
      <c r="AW261" s="11" t="s">
        <v>36</v>
      </c>
      <c r="AX261" s="11" t="s">
        <v>72</v>
      </c>
      <c r="AY261" s="186" t="s">
        <v>254</v>
      </c>
    </row>
    <row r="262" spans="2:51" s="12" customFormat="1" ht="13.5" x14ac:dyDescent="0.3">
      <c r="B262" s="190"/>
      <c r="D262" s="187" t="s">
        <v>263</v>
      </c>
      <c r="E262" s="198" t="s">
        <v>3</v>
      </c>
      <c r="F262" s="199" t="s">
        <v>315</v>
      </c>
      <c r="H262" s="200">
        <v>22.51</v>
      </c>
      <c r="I262" s="194"/>
      <c r="L262" s="190"/>
      <c r="M262" s="195"/>
      <c r="N262" s="196"/>
      <c r="O262" s="196"/>
      <c r="P262" s="196"/>
      <c r="Q262" s="196"/>
      <c r="R262" s="196"/>
      <c r="S262" s="196"/>
      <c r="T262" s="197"/>
      <c r="AT262" s="198" t="s">
        <v>263</v>
      </c>
      <c r="AU262" s="198" t="s">
        <v>79</v>
      </c>
      <c r="AV262" s="12" t="s">
        <v>82</v>
      </c>
      <c r="AW262" s="12" t="s">
        <v>36</v>
      </c>
      <c r="AX262" s="12" t="s">
        <v>72</v>
      </c>
      <c r="AY262" s="198" t="s">
        <v>254</v>
      </c>
    </row>
    <row r="263" spans="2:51" s="11" customFormat="1" ht="13.5" x14ac:dyDescent="0.3">
      <c r="B263" s="177"/>
      <c r="D263" s="187" t="s">
        <v>263</v>
      </c>
      <c r="E263" s="186" t="s">
        <v>3</v>
      </c>
      <c r="F263" s="188" t="s">
        <v>453</v>
      </c>
      <c r="H263" s="189">
        <v>0.34</v>
      </c>
      <c r="I263" s="182"/>
      <c r="L263" s="177"/>
      <c r="M263" s="183"/>
      <c r="N263" s="184"/>
      <c r="O263" s="184"/>
      <c r="P263" s="184"/>
      <c r="Q263" s="184"/>
      <c r="R263" s="184"/>
      <c r="S263" s="184"/>
      <c r="T263" s="185"/>
      <c r="AT263" s="186" t="s">
        <v>263</v>
      </c>
      <c r="AU263" s="186" t="s">
        <v>79</v>
      </c>
      <c r="AV263" s="11" t="s">
        <v>79</v>
      </c>
      <c r="AW263" s="11" t="s">
        <v>36</v>
      </c>
      <c r="AX263" s="11" t="s">
        <v>72</v>
      </c>
      <c r="AY263" s="186" t="s">
        <v>254</v>
      </c>
    </row>
    <row r="264" spans="2:51" s="12" customFormat="1" ht="13.5" x14ac:dyDescent="0.3">
      <c r="B264" s="190"/>
      <c r="D264" s="187" t="s">
        <v>263</v>
      </c>
      <c r="E264" s="198" t="s">
        <v>3</v>
      </c>
      <c r="F264" s="199" t="s">
        <v>317</v>
      </c>
      <c r="H264" s="200">
        <v>0.34</v>
      </c>
      <c r="I264" s="194"/>
      <c r="L264" s="190"/>
      <c r="M264" s="195"/>
      <c r="N264" s="196"/>
      <c r="O264" s="196"/>
      <c r="P264" s="196"/>
      <c r="Q264" s="196"/>
      <c r="R264" s="196"/>
      <c r="S264" s="196"/>
      <c r="T264" s="197"/>
      <c r="AT264" s="198" t="s">
        <v>263</v>
      </c>
      <c r="AU264" s="198" t="s">
        <v>79</v>
      </c>
      <c r="AV264" s="12" t="s">
        <v>82</v>
      </c>
      <c r="AW264" s="12" t="s">
        <v>36</v>
      </c>
      <c r="AX264" s="12" t="s">
        <v>72</v>
      </c>
      <c r="AY264" s="198" t="s">
        <v>254</v>
      </c>
    </row>
    <row r="265" spans="2:51" s="11" customFormat="1" ht="13.5" x14ac:dyDescent="0.3">
      <c r="B265" s="177"/>
      <c r="D265" s="187" t="s">
        <v>263</v>
      </c>
      <c r="E265" s="186" t="s">
        <v>3</v>
      </c>
      <c r="F265" s="188" t="s">
        <v>454</v>
      </c>
      <c r="H265" s="189">
        <v>1.806</v>
      </c>
      <c r="I265" s="182"/>
      <c r="L265" s="177"/>
      <c r="M265" s="183"/>
      <c r="N265" s="184"/>
      <c r="O265" s="184"/>
      <c r="P265" s="184"/>
      <c r="Q265" s="184"/>
      <c r="R265" s="184"/>
      <c r="S265" s="184"/>
      <c r="T265" s="185"/>
      <c r="AT265" s="186" t="s">
        <v>263</v>
      </c>
      <c r="AU265" s="186" t="s">
        <v>79</v>
      </c>
      <c r="AV265" s="11" t="s">
        <v>79</v>
      </c>
      <c r="AW265" s="11" t="s">
        <v>36</v>
      </c>
      <c r="AX265" s="11" t="s">
        <v>72</v>
      </c>
      <c r="AY265" s="186" t="s">
        <v>254</v>
      </c>
    </row>
    <row r="266" spans="2:51" s="11" customFormat="1" ht="13.5" x14ac:dyDescent="0.3">
      <c r="B266" s="177"/>
      <c r="D266" s="187" t="s">
        <v>263</v>
      </c>
      <c r="E266" s="186" t="s">
        <v>3</v>
      </c>
      <c r="F266" s="188" t="s">
        <v>455</v>
      </c>
      <c r="H266" s="189">
        <v>1.5289999999999999</v>
      </c>
      <c r="I266" s="182"/>
      <c r="L266" s="177"/>
      <c r="M266" s="183"/>
      <c r="N266" s="184"/>
      <c r="O266" s="184"/>
      <c r="P266" s="184"/>
      <c r="Q266" s="184"/>
      <c r="R266" s="184"/>
      <c r="S266" s="184"/>
      <c r="T266" s="185"/>
      <c r="AT266" s="186" t="s">
        <v>263</v>
      </c>
      <c r="AU266" s="186" t="s">
        <v>79</v>
      </c>
      <c r="AV266" s="11" t="s">
        <v>79</v>
      </c>
      <c r="AW266" s="11" t="s">
        <v>36</v>
      </c>
      <c r="AX266" s="11" t="s">
        <v>72</v>
      </c>
      <c r="AY266" s="186" t="s">
        <v>254</v>
      </c>
    </row>
    <row r="267" spans="2:51" s="11" customFormat="1" ht="13.5" x14ac:dyDescent="0.3">
      <c r="B267" s="177"/>
      <c r="D267" s="187" t="s">
        <v>263</v>
      </c>
      <c r="E267" s="186" t="s">
        <v>3</v>
      </c>
      <c r="F267" s="188" t="s">
        <v>456</v>
      </c>
      <c r="H267" s="189">
        <v>0.504</v>
      </c>
      <c r="I267" s="182"/>
      <c r="L267" s="177"/>
      <c r="M267" s="183"/>
      <c r="N267" s="184"/>
      <c r="O267" s="184"/>
      <c r="P267" s="184"/>
      <c r="Q267" s="184"/>
      <c r="R267" s="184"/>
      <c r="S267" s="184"/>
      <c r="T267" s="185"/>
      <c r="AT267" s="186" t="s">
        <v>263</v>
      </c>
      <c r="AU267" s="186" t="s">
        <v>79</v>
      </c>
      <c r="AV267" s="11" t="s">
        <v>79</v>
      </c>
      <c r="AW267" s="11" t="s">
        <v>36</v>
      </c>
      <c r="AX267" s="11" t="s">
        <v>72</v>
      </c>
      <c r="AY267" s="186" t="s">
        <v>254</v>
      </c>
    </row>
    <row r="268" spans="2:51" s="11" customFormat="1" ht="13.5" x14ac:dyDescent="0.3">
      <c r="B268" s="177"/>
      <c r="D268" s="187" t="s">
        <v>263</v>
      </c>
      <c r="E268" s="186" t="s">
        <v>3</v>
      </c>
      <c r="F268" s="188" t="s">
        <v>457</v>
      </c>
      <c r="H268" s="189">
        <v>6.8209999999999997</v>
      </c>
      <c r="I268" s="182"/>
      <c r="L268" s="177"/>
      <c r="M268" s="183"/>
      <c r="N268" s="184"/>
      <c r="O268" s="184"/>
      <c r="P268" s="184"/>
      <c r="Q268" s="184"/>
      <c r="R268" s="184"/>
      <c r="S268" s="184"/>
      <c r="T268" s="185"/>
      <c r="AT268" s="186" t="s">
        <v>263</v>
      </c>
      <c r="AU268" s="186" t="s">
        <v>79</v>
      </c>
      <c r="AV268" s="11" t="s">
        <v>79</v>
      </c>
      <c r="AW268" s="11" t="s">
        <v>36</v>
      </c>
      <c r="AX268" s="11" t="s">
        <v>72</v>
      </c>
      <c r="AY268" s="186" t="s">
        <v>254</v>
      </c>
    </row>
    <row r="269" spans="2:51" s="11" customFormat="1" ht="13.5" x14ac:dyDescent="0.3">
      <c r="B269" s="177"/>
      <c r="D269" s="187" t="s">
        <v>263</v>
      </c>
      <c r="E269" s="186" t="s">
        <v>3</v>
      </c>
      <c r="F269" s="188" t="s">
        <v>458</v>
      </c>
      <c r="H269" s="189">
        <v>2.2679999999999998</v>
      </c>
      <c r="I269" s="182"/>
      <c r="L269" s="177"/>
      <c r="M269" s="183"/>
      <c r="N269" s="184"/>
      <c r="O269" s="184"/>
      <c r="P269" s="184"/>
      <c r="Q269" s="184"/>
      <c r="R269" s="184"/>
      <c r="S269" s="184"/>
      <c r="T269" s="185"/>
      <c r="AT269" s="186" t="s">
        <v>263</v>
      </c>
      <c r="AU269" s="186" t="s">
        <v>79</v>
      </c>
      <c r="AV269" s="11" t="s">
        <v>79</v>
      </c>
      <c r="AW269" s="11" t="s">
        <v>36</v>
      </c>
      <c r="AX269" s="11" t="s">
        <v>72</v>
      </c>
      <c r="AY269" s="186" t="s">
        <v>254</v>
      </c>
    </row>
    <row r="270" spans="2:51" s="11" customFormat="1" ht="13.5" x14ac:dyDescent="0.3">
      <c r="B270" s="177"/>
      <c r="D270" s="187" t="s">
        <v>263</v>
      </c>
      <c r="E270" s="186" t="s">
        <v>3</v>
      </c>
      <c r="F270" s="188" t="s">
        <v>459</v>
      </c>
      <c r="H270" s="189">
        <v>0.42</v>
      </c>
      <c r="I270" s="182"/>
      <c r="L270" s="177"/>
      <c r="M270" s="183"/>
      <c r="N270" s="184"/>
      <c r="O270" s="184"/>
      <c r="P270" s="184"/>
      <c r="Q270" s="184"/>
      <c r="R270" s="184"/>
      <c r="S270" s="184"/>
      <c r="T270" s="185"/>
      <c r="AT270" s="186" t="s">
        <v>263</v>
      </c>
      <c r="AU270" s="186" t="s">
        <v>79</v>
      </c>
      <c r="AV270" s="11" t="s">
        <v>79</v>
      </c>
      <c r="AW270" s="11" t="s">
        <v>36</v>
      </c>
      <c r="AX270" s="11" t="s">
        <v>72</v>
      </c>
      <c r="AY270" s="186" t="s">
        <v>254</v>
      </c>
    </row>
    <row r="271" spans="2:51" s="11" customFormat="1" ht="13.5" x14ac:dyDescent="0.3">
      <c r="B271" s="177"/>
      <c r="D271" s="187" t="s">
        <v>263</v>
      </c>
      <c r="E271" s="186" t="s">
        <v>3</v>
      </c>
      <c r="F271" s="188" t="s">
        <v>460</v>
      </c>
      <c r="H271" s="189">
        <v>1.462</v>
      </c>
      <c r="I271" s="182"/>
      <c r="L271" s="177"/>
      <c r="M271" s="183"/>
      <c r="N271" s="184"/>
      <c r="O271" s="184"/>
      <c r="P271" s="184"/>
      <c r="Q271" s="184"/>
      <c r="R271" s="184"/>
      <c r="S271" s="184"/>
      <c r="T271" s="185"/>
      <c r="AT271" s="186" t="s">
        <v>263</v>
      </c>
      <c r="AU271" s="186" t="s">
        <v>79</v>
      </c>
      <c r="AV271" s="11" t="s">
        <v>79</v>
      </c>
      <c r="AW271" s="11" t="s">
        <v>36</v>
      </c>
      <c r="AX271" s="11" t="s">
        <v>72</v>
      </c>
      <c r="AY271" s="186" t="s">
        <v>254</v>
      </c>
    </row>
    <row r="272" spans="2:51" s="12" customFormat="1" ht="13.5" x14ac:dyDescent="0.3">
      <c r="B272" s="190"/>
      <c r="D272" s="187" t="s">
        <v>263</v>
      </c>
      <c r="E272" s="198" t="s">
        <v>3</v>
      </c>
      <c r="F272" s="199" t="s">
        <v>325</v>
      </c>
      <c r="H272" s="200">
        <v>14.81</v>
      </c>
      <c r="I272" s="194"/>
      <c r="L272" s="190"/>
      <c r="M272" s="195"/>
      <c r="N272" s="196"/>
      <c r="O272" s="196"/>
      <c r="P272" s="196"/>
      <c r="Q272" s="196"/>
      <c r="R272" s="196"/>
      <c r="S272" s="196"/>
      <c r="T272" s="197"/>
      <c r="AT272" s="198" t="s">
        <v>263</v>
      </c>
      <c r="AU272" s="198" t="s">
        <v>79</v>
      </c>
      <c r="AV272" s="12" t="s">
        <v>82</v>
      </c>
      <c r="AW272" s="12" t="s">
        <v>36</v>
      </c>
      <c r="AX272" s="12" t="s">
        <v>72</v>
      </c>
      <c r="AY272" s="198" t="s">
        <v>254</v>
      </c>
    </row>
    <row r="273" spans="2:65" s="13" customFormat="1" ht="13.5" x14ac:dyDescent="0.3">
      <c r="B273" s="201"/>
      <c r="D273" s="178" t="s">
        <v>263</v>
      </c>
      <c r="E273" s="202" t="s">
        <v>3</v>
      </c>
      <c r="F273" s="203" t="s">
        <v>326</v>
      </c>
      <c r="H273" s="204">
        <v>146.999</v>
      </c>
      <c r="I273" s="205"/>
      <c r="L273" s="201"/>
      <c r="M273" s="206"/>
      <c r="N273" s="207"/>
      <c r="O273" s="207"/>
      <c r="P273" s="207"/>
      <c r="Q273" s="207"/>
      <c r="R273" s="207"/>
      <c r="S273" s="207"/>
      <c r="T273" s="208"/>
      <c r="AT273" s="209" t="s">
        <v>263</v>
      </c>
      <c r="AU273" s="209" t="s">
        <v>79</v>
      </c>
      <c r="AV273" s="13" t="s">
        <v>85</v>
      </c>
      <c r="AW273" s="13" t="s">
        <v>36</v>
      </c>
      <c r="AX273" s="13" t="s">
        <v>9</v>
      </c>
      <c r="AY273" s="209" t="s">
        <v>254</v>
      </c>
    </row>
    <row r="274" spans="2:65" s="1" customFormat="1" ht="22.5" customHeight="1" x14ac:dyDescent="0.3">
      <c r="B274" s="164"/>
      <c r="C274" s="165" t="s">
        <v>461</v>
      </c>
      <c r="D274" s="165" t="s">
        <v>256</v>
      </c>
      <c r="E274" s="166" t="s">
        <v>462</v>
      </c>
      <c r="F274" s="167" t="s">
        <v>463</v>
      </c>
      <c r="G274" s="168" t="s">
        <v>375</v>
      </c>
      <c r="H274" s="169">
        <v>450.10399999999998</v>
      </c>
      <c r="I274" s="170"/>
      <c r="J274" s="171">
        <f>ROUND(I274*H274,0)</f>
        <v>0</v>
      </c>
      <c r="K274" s="167" t="s">
        <v>260</v>
      </c>
      <c r="L274" s="34"/>
      <c r="M274" s="172" t="s">
        <v>3</v>
      </c>
      <c r="N274" s="173" t="s">
        <v>43</v>
      </c>
      <c r="O274" s="35"/>
      <c r="P274" s="174">
        <f>O274*H274</f>
        <v>0</v>
      </c>
      <c r="Q274" s="174">
        <v>1.0258999999999999E-3</v>
      </c>
      <c r="R274" s="174">
        <f>Q274*H274</f>
        <v>0.46176169359999997</v>
      </c>
      <c r="S274" s="174">
        <v>0</v>
      </c>
      <c r="T274" s="175">
        <f>S274*H274</f>
        <v>0</v>
      </c>
      <c r="AR274" s="17" t="s">
        <v>85</v>
      </c>
      <c r="AT274" s="17" t="s">
        <v>256</v>
      </c>
      <c r="AU274" s="17" t="s">
        <v>79</v>
      </c>
      <c r="AY274" s="17" t="s">
        <v>254</v>
      </c>
      <c r="BE274" s="176">
        <f>IF(N274="základní",J274,0)</f>
        <v>0</v>
      </c>
      <c r="BF274" s="176">
        <f>IF(N274="snížená",J274,0)</f>
        <v>0</v>
      </c>
      <c r="BG274" s="176">
        <f>IF(N274="zákl. přenesená",J274,0)</f>
        <v>0</v>
      </c>
      <c r="BH274" s="176">
        <f>IF(N274="sníž. přenesená",J274,0)</f>
        <v>0</v>
      </c>
      <c r="BI274" s="176">
        <f>IF(N274="nulová",J274,0)</f>
        <v>0</v>
      </c>
      <c r="BJ274" s="17" t="s">
        <v>9</v>
      </c>
      <c r="BK274" s="176">
        <f>ROUND(I274*H274,0)</f>
        <v>0</v>
      </c>
      <c r="BL274" s="17" t="s">
        <v>85</v>
      </c>
      <c r="BM274" s="17" t="s">
        <v>464</v>
      </c>
    </row>
    <row r="275" spans="2:65" s="11" customFormat="1" ht="13.5" x14ac:dyDescent="0.3">
      <c r="B275" s="177"/>
      <c r="D275" s="187" t="s">
        <v>263</v>
      </c>
      <c r="E275" s="186" t="s">
        <v>3</v>
      </c>
      <c r="F275" s="188" t="s">
        <v>465</v>
      </c>
      <c r="H275" s="189">
        <v>32</v>
      </c>
      <c r="I275" s="182"/>
      <c r="L275" s="177"/>
      <c r="M275" s="183"/>
      <c r="N275" s="184"/>
      <c r="O275" s="184"/>
      <c r="P275" s="184"/>
      <c r="Q275" s="184"/>
      <c r="R275" s="184"/>
      <c r="S275" s="184"/>
      <c r="T275" s="185"/>
      <c r="AT275" s="186" t="s">
        <v>263</v>
      </c>
      <c r="AU275" s="186" t="s">
        <v>79</v>
      </c>
      <c r="AV275" s="11" t="s">
        <v>79</v>
      </c>
      <c r="AW275" s="11" t="s">
        <v>36</v>
      </c>
      <c r="AX275" s="11" t="s">
        <v>72</v>
      </c>
      <c r="AY275" s="186" t="s">
        <v>254</v>
      </c>
    </row>
    <row r="276" spans="2:65" s="11" customFormat="1" ht="13.5" x14ac:dyDescent="0.3">
      <c r="B276" s="177"/>
      <c r="D276" s="187" t="s">
        <v>263</v>
      </c>
      <c r="E276" s="186" t="s">
        <v>3</v>
      </c>
      <c r="F276" s="188" t="s">
        <v>466</v>
      </c>
      <c r="H276" s="189">
        <v>5.6</v>
      </c>
      <c r="I276" s="182"/>
      <c r="L276" s="177"/>
      <c r="M276" s="183"/>
      <c r="N276" s="184"/>
      <c r="O276" s="184"/>
      <c r="P276" s="184"/>
      <c r="Q276" s="184"/>
      <c r="R276" s="184"/>
      <c r="S276" s="184"/>
      <c r="T276" s="185"/>
      <c r="AT276" s="186" t="s">
        <v>263</v>
      </c>
      <c r="AU276" s="186" t="s">
        <v>79</v>
      </c>
      <c r="AV276" s="11" t="s">
        <v>79</v>
      </c>
      <c r="AW276" s="11" t="s">
        <v>36</v>
      </c>
      <c r="AX276" s="11" t="s">
        <v>72</v>
      </c>
      <c r="AY276" s="186" t="s">
        <v>254</v>
      </c>
    </row>
    <row r="277" spans="2:65" s="11" customFormat="1" ht="13.5" x14ac:dyDescent="0.3">
      <c r="B277" s="177"/>
      <c r="D277" s="187" t="s">
        <v>263</v>
      </c>
      <c r="E277" s="186" t="s">
        <v>3</v>
      </c>
      <c r="F277" s="188" t="s">
        <v>467</v>
      </c>
      <c r="H277" s="189">
        <v>1.1200000000000001</v>
      </c>
      <c r="I277" s="182"/>
      <c r="L277" s="177"/>
      <c r="M277" s="183"/>
      <c r="N277" s="184"/>
      <c r="O277" s="184"/>
      <c r="P277" s="184"/>
      <c r="Q277" s="184"/>
      <c r="R277" s="184"/>
      <c r="S277" s="184"/>
      <c r="T277" s="185"/>
      <c r="AT277" s="186" t="s">
        <v>263</v>
      </c>
      <c r="AU277" s="186" t="s">
        <v>79</v>
      </c>
      <c r="AV277" s="11" t="s">
        <v>79</v>
      </c>
      <c r="AW277" s="11" t="s">
        <v>36</v>
      </c>
      <c r="AX277" s="11" t="s">
        <v>72</v>
      </c>
      <c r="AY277" s="186" t="s">
        <v>254</v>
      </c>
    </row>
    <row r="278" spans="2:65" s="11" customFormat="1" ht="13.5" x14ac:dyDescent="0.3">
      <c r="B278" s="177"/>
      <c r="D278" s="187" t="s">
        <v>263</v>
      </c>
      <c r="E278" s="186" t="s">
        <v>3</v>
      </c>
      <c r="F278" s="188" t="s">
        <v>468</v>
      </c>
      <c r="H278" s="189">
        <v>40.32</v>
      </c>
      <c r="I278" s="182"/>
      <c r="L278" s="177"/>
      <c r="M278" s="183"/>
      <c r="N278" s="184"/>
      <c r="O278" s="184"/>
      <c r="P278" s="184"/>
      <c r="Q278" s="184"/>
      <c r="R278" s="184"/>
      <c r="S278" s="184"/>
      <c r="T278" s="185"/>
      <c r="AT278" s="186" t="s">
        <v>263</v>
      </c>
      <c r="AU278" s="186" t="s">
        <v>79</v>
      </c>
      <c r="AV278" s="11" t="s">
        <v>79</v>
      </c>
      <c r="AW278" s="11" t="s">
        <v>36</v>
      </c>
      <c r="AX278" s="11" t="s">
        <v>72</v>
      </c>
      <c r="AY278" s="186" t="s">
        <v>254</v>
      </c>
    </row>
    <row r="279" spans="2:65" s="11" customFormat="1" ht="13.5" x14ac:dyDescent="0.3">
      <c r="B279" s="177"/>
      <c r="D279" s="187" t="s">
        <v>263</v>
      </c>
      <c r="E279" s="186" t="s">
        <v>3</v>
      </c>
      <c r="F279" s="188" t="s">
        <v>469</v>
      </c>
      <c r="H279" s="189">
        <v>55.84</v>
      </c>
      <c r="I279" s="182"/>
      <c r="L279" s="177"/>
      <c r="M279" s="183"/>
      <c r="N279" s="184"/>
      <c r="O279" s="184"/>
      <c r="P279" s="184"/>
      <c r="Q279" s="184"/>
      <c r="R279" s="184"/>
      <c r="S279" s="184"/>
      <c r="T279" s="185"/>
      <c r="AT279" s="186" t="s">
        <v>263</v>
      </c>
      <c r="AU279" s="186" t="s">
        <v>79</v>
      </c>
      <c r="AV279" s="11" t="s">
        <v>79</v>
      </c>
      <c r="AW279" s="11" t="s">
        <v>36</v>
      </c>
      <c r="AX279" s="11" t="s">
        <v>72</v>
      </c>
      <c r="AY279" s="186" t="s">
        <v>254</v>
      </c>
    </row>
    <row r="280" spans="2:65" s="11" customFormat="1" ht="13.5" x14ac:dyDescent="0.3">
      <c r="B280" s="177"/>
      <c r="D280" s="187" t="s">
        <v>263</v>
      </c>
      <c r="E280" s="186" t="s">
        <v>3</v>
      </c>
      <c r="F280" s="188" t="s">
        <v>470</v>
      </c>
      <c r="H280" s="189">
        <v>91.84</v>
      </c>
      <c r="I280" s="182"/>
      <c r="L280" s="177"/>
      <c r="M280" s="183"/>
      <c r="N280" s="184"/>
      <c r="O280" s="184"/>
      <c r="P280" s="184"/>
      <c r="Q280" s="184"/>
      <c r="R280" s="184"/>
      <c r="S280" s="184"/>
      <c r="T280" s="185"/>
      <c r="AT280" s="186" t="s">
        <v>263</v>
      </c>
      <c r="AU280" s="186" t="s">
        <v>79</v>
      </c>
      <c r="AV280" s="11" t="s">
        <v>79</v>
      </c>
      <c r="AW280" s="11" t="s">
        <v>36</v>
      </c>
      <c r="AX280" s="11" t="s">
        <v>72</v>
      </c>
      <c r="AY280" s="186" t="s">
        <v>254</v>
      </c>
    </row>
    <row r="281" spans="2:65" s="11" customFormat="1" ht="13.5" x14ac:dyDescent="0.3">
      <c r="B281" s="177"/>
      <c r="D281" s="187" t="s">
        <v>263</v>
      </c>
      <c r="E281" s="186" t="s">
        <v>3</v>
      </c>
      <c r="F281" s="188" t="s">
        <v>471</v>
      </c>
      <c r="H281" s="189">
        <v>43.2</v>
      </c>
      <c r="I281" s="182"/>
      <c r="L281" s="177"/>
      <c r="M281" s="183"/>
      <c r="N281" s="184"/>
      <c r="O281" s="184"/>
      <c r="P281" s="184"/>
      <c r="Q281" s="184"/>
      <c r="R281" s="184"/>
      <c r="S281" s="184"/>
      <c r="T281" s="185"/>
      <c r="AT281" s="186" t="s">
        <v>263</v>
      </c>
      <c r="AU281" s="186" t="s">
        <v>79</v>
      </c>
      <c r="AV281" s="11" t="s">
        <v>79</v>
      </c>
      <c r="AW281" s="11" t="s">
        <v>36</v>
      </c>
      <c r="AX281" s="11" t="s">
        <v>72</v>
      </c>
      <c r="AY281" s="186" t="s">
        <v>254</v>
      </c>
    </row>
    <row r="282" spans="2:65" s="11" customFormat="1" ht="13.5" x14ac:dyDescent="0.3">
      <c r="B282" s="177"/>
      <c r="D282" s="187" t="s">
        <v>263</v>
      </c>
      <c r="E282" s="186" t="s">
        <v>3</v>
      </c>
      <c r="F282" s="188" t="s">
        <v>472</v>
      </c>
      <c r="H282" s="189">
        <v>3.84</v>
      </c>
      <c r="I282" s="182"/>
      <c r="L282" s="177"/>
      <c r="M282" s="183"/>
      <c r="N282" s="184"/>
      <c r="O282" s="184"/>
      <c r="P282" s="184"/>
      <c r="Q282" s="184"/>
      <c r="R282" s="184"/>
      <c r="S282" s="184"/>
      <c r="T282" s="185"/>
      <c r="AT282" s="186" t="s">
        <v>263</v>
      </c>
      <c r="AU282" s="186" t="s">
        <v>79</v>
      </c>
      <c r="AV282" s="11" t="s">
        <v>79</v>
      </c>
      <c r="AW282" s="11" t="s">
        <v>36</v>
      </c>
      <c r="AX282" s="11" t="s">
        <v>72</v>
      </c>
      <c r="AY282" s="186" t="s">
        <v>254</v>
      </c>
    </row>
    <row r="283" spans="2:65" s="12" customFormat="1" ht="13.5" x14ac:dyDescent="0.3">
      <c r="B283" s="190"/>
      <c r="D283" s="187" t="s">
        <v>263</v>
      </c>
      <c r="E283" s="198" t="s">
        <v>3</v>
      </c>
      <c r="F283" s="199" t="s">
        <v>290</v>
      </c>
      <c r="H283" s="200">
        <v>273.76</v>
      </c>
      <c r="I283" s="194"/>
      <c r="L283" s="190"/>
      <c r="M283" s="195"/>
      <c r="N283" s="196"/>
      <c r="O283" s="196"/>
      <c r="P283" s="196"/>
      <c r="Q283" s="196"/>
      <c r="R283" s="196"/>
      <c r="S283" s="196"/>
      <c r="T283" s="197"/>
      <c r="AT283" s="198" t="s">
        <v>263</v>
      </c>
      <c r="AU283" s="198" t="s">
        <v>79</v>
      </c>
      <c r="AV283" s="12" t="s">
        <v>82</v>
      </c>
      <c r="AW283" s="12" t="s">
        <v>36</v>
      </c>
      <c r="AX283" s="12" t="s">
        <v>72</v>
      </c>
      <c r="AY283" s="198" t="s">
        <v>254</v>
      </c>
    </row>
    <row r="284" spans="2:65" s="11" customFormat="1" ht="13.5" x14ac:dyDescent="0.3">
      <c r="B284" s="177"/>
      <c r="D284" s="187" t="s">
        <v>263</v>
      </c>
      <c r="E284" s="186" t="s">
        <v>3</v>
      </c>
      <c r="F284" s="188" t="s">
        <v>473</v>
      </c>
      <c r="H284" s="189">
        <v>1.855</v>
      </c>
      <c r="I284" s="182"/>
      <c r="L284" s="177"/>
      <c r="M284" s="183"/>
      <c r="N284" s="184"/>
      <c r="O284" s="184"/>
      <c r="P284" s="184"/>
      <c r="Q284" s="184"/>
      <c r="R284" s="184"/>
      <c r="S284" s="184"/>
      <c r="T284" s="185"/>
      <c r="AT284" s="186" t="s">
        <v>263</v>
      </c>
      <c r="AU284" s="186" t="s">
        <v>79</v>
      </c>
      <c r="AV284" s="11" t="s">
        <v>79</v>
      </c>
      <c r="AW284" s="11" t="s">
        <v>36</v>
      </c>
      <c r="AX284" s="11" t="s">
        <v>72</v>
      </c>
      <c r="AY284" s="186" t="s">
        <v>254</v>
      </c>
    </row>
    <row r="285" spans="2:65" s="11" customFormat="1" ht="13.5" x14ac:dyDescent="0.3">
      <c r="B285" s="177"/>
      <c r="D285" s="187" t="s">
        <v>263</v>
      </c>
      <c r="E285" s="186" t="s">
        <v>3</v>
      </c>
      <c r="F285" s="188" t="s">
        <v>474</v>
      </c>
      <c r="H285" s="189">
        <v>6.72</v>
      </c>
      <c r="I285" s="182"/>
      <c r="L285" s="177"/>
      <c r="M285" s="183"/>
      <c r="N285" s="184"/>
      <c r="O285" s="184"/>
      <c r="P285" s="184"/>
      <c r="Q285" s="184"/>
      <c r="R285" s="184"/>
      <c r="S285" s="184"/>
      <c r="T285" s="185"/>
      <c r="AT285" s="186" t="s">
        <v>263</v>
      </c>
      <c r="AU285" s="186" t="s">
        <v>79</v>
      </c>
      <c r="AV285" s="11" t="s">
        <v>79</v>
      </c>
      <c r="AW285" s="11" t="s">
        <v>36</v>
      </c>
      <c r="AX285" s="11" t="s">
        <v>72</v>
      </c>
      <c r="AY285" s="186" t="s">
        <v>254</v>
      </c>
    </row>
    <row r="286" spans="2:65" s="11" customFormat="1" ht="13.5" x14ac:dyDescent="0.3">
      <c r="B286" s="177"/>
      <c r="D286" s="187" t="s">
        <v>263</v>
      </c>
      <c r="E286" s="186" t="s">
        <v>3</v>
      </c>
      <c r="F286" s="188" t="s">
        <v>475</v>
      </c>
      <c r="H286" s="189">
        <v>9.24</v>
      </c>
      <c r="I286" s="182"/>
      <c r="L286" s="177"/>
      <c r="M286" s="183"/>
      <c r="N286" s="184"/>
      <c r="O286" s="184"/>
      <c r="P286" s="184"/>
      <c r="Q286" s="184"/>
      <c r="R286" s="184"/>
      <c r="S286" s="184"/>
      <c r="T286" s="185"/>
      <c r="AT286" s="186" t="s">
        <v>263</v>
      </c>
      <c r="AU286" s="186" t="s">
        <v>79</v>
      </c>
      <c r="AV286" s="11" t="s">
        <v>79</v>
      </c>
      <c r="AW286" s="11" t="s">
        <v>36</v>
      </c>
      <c r="AX286" s="11" t="s">
        <v>72</v>
      </c>
      <c r="AY286" s="186" t="s">
        <v>254</v>
      </c>
    </row>
    <row r="287" spans="2:65" s="11" customFormat="1" ht="13.5" x14ac:dyDescent="0.3">
      <c r="B287" s="177"/>
      <c r="D287" s="187" t="s">
        <v>263</v>
      </c>
      <c r="E287" s="186" t="s">
        <v>3</v>
      </c>
      <c r="F287" s="188" t="s">
        <v>476</v>
      </c>
      <c r="H287" s="189">
        <v>1.708</v>
      </c>
      <c r="I287" s="182"/>
      <c r="L287" s="177"/>
      <c r="M287" s="183"/>
      <c r="N287" s="184"/>
      <c r="O287" s="184"/>
      <c r="P287" s="184"/>
      <c r="Q287" s="184"/>
      <c r="R287" s="184"/>
      <c r="S287" s="184"/>
      <c r="T287" s="185"/>
      <c r="AT287" s="186" t="s">
        <v>263</v>
      </c>
      <c r="AU287" s="186" t="s">
        <v>79</v>
      </c>
      <c r="AV287" s="11" t="s">
        <v>79</v>
      </c>
      <c r="AW287" s="11" t="s">
        <v>36</v>
      </c>
      <c r="AX287" s="11" t="s">
        <v>72</v>
      </c>
      <c r="AY287" s="186" t="s">
        <v>254</v>
      </c>
    </row>
    <row r="288" spans="2:65" s="11" customFormat="1" ht="13.5" x14ac:dyDescent="0.3">
      <c r="B288" s="177"/>
      <c r="D288" s="187" t="s">
        <v>263</v>
      </c>
      <c r="E288" s="186" t="s">
        <v>3</v>
      </c>
      <c r="F288" s="188" t="s">
        <v>477</v>
      </c>
      <c r="H288" s="189">
        <v>1.722</v>
      </c>
      <c r="I288" s="182"/>
      <c r="L288" s="177"/>
      <c r="M288" s="183"/>
      <c r="N288" s="184"/>
      <c r="O288" s="184"/>
      <c r="P288" s="184"/>
      <c r="Q288" s="184"/>
      <c r="R288" s="184"/>
      <c r="S288" s="184"/>
      <c r="T288" s="185"/>
      <c r="AT288" s="186" t="s">
        <v>263</v>
      </c>
      <c r="AU288" s="186" t="s">
        <v>79</v>
      </c>
      <c r="AV288" s="11" t="s">
        <v>79</v>
      </c>
      <c r="AW288" s="11" t="s">
        <v>36</v>
      </c>
      <c r="AX288" s="11" t="s">
        <v>72</v>
      </c>
      <c r="AY288" s="186" t="s">
        <v>254</v>
      </c>
    </row>
    <row r="289" spans="2:51" s="11" customFormat="1" ht="13.5" x14ac:dyDescent="0.3">
      <c r="B289" s="177"/>
      <c r="D289" s="187" t="s">
        <v>263</v>
      </c>
      <c r="E289" s="186" t="s">
        <v>3</v>
      </c>
      <c r="F289" s="188" t="s">
        <v>478</v>
      </c>
      <c r="H289" s="189">
        <v>1.9390000000000001</v>
      </c>
      <c r="I289" s="182"/>
      <c r="L289" s="177"/>
      <c r="M289" s="183"/>
      <c r="N289" s="184"/>
      <c r="O289" s="184"/>
      <c r="P289" s="184"/>
      <c r="Q289" s="184"/>
      <c r="R289" s="184"/>
      <c r="S289" s="184"/>
      <c r="T289" s="185"/>
      <c r="AT289" s="186" t="s">
        <v>263</v>
      </c>
      <c r="AU289" s="186" t="s">
        <v>79</v>
      </c>
      <c r="AV289" s="11" t="s">
        <v>79</v>
      </c>
      <c r="AW289" s="11" t="s">
        <v>36</v>
      </c>
      <c r="AX289" s="11" t="s">
        <v>72</v>
      </c>
      <c r="AY289" s="186" t="s">
        <v>254</v>
      </c>
    </row>
    <row r="290" spans="2:51" s="11" customFormat="1" ht="13.5" x14ac:dyDescent="0.3">
      <c r="B290" s="177"/>
      <c r="D290" s="187" t="s">
        <v>263</v>
      </c>
      <c r="E290" s="186" t="s">
        <v>3</v>
      </c>
      <c r="F290" s="188" t="s">
        <v>479</v>
      </c>
      <c r="H290" s="189">
        <v>3.1080000000000001</v>
      </c>
      <c r="I290" s="182"/>
      <c r="L290" s="177"/>
      <c r="M290" s="183"/>
      <c r="N290" s="184"/>
      <c r="O290" s="184"/>
      <c r="P290" s="184"/>
      <c r="Q290" s="184"/>
      <c r="R290" s="184"/>
      <c r="S290" s="184"/>
      <c r="T290" s="185"/>
      <c r="AT290" s="186" t="s">
        <v>263</v>
      </c>
      <c r="AU290" s="186" t="s">
        <v>79</v>
      </c>
      <c r="AV290" s="11" t="s">
        <v>79</v>
      </c>
      <c r="AW290" s="11" t="s">
        <v>36</v>
      </c>
      <c r="AX290" s="11" t="s">
        <v>72</v>
      </c>
      <c r="AY290" s="186" t="s">
        <v>254</v>
      </c>
    </row>
    <row r="291" spans="2:51" s="11" customFormat="1" ht="13.5" x14ac:dyDescent="0.3">
      <c r="B291" s="177"/>
      <c r="D291" s="187" t="s">
        <v>263</v>
      </c>
      <c r="E291" s="186" t="s">
        <v>3</v>
      </c>
      <c r="F291" s="188" t="s">
        <v>480</v>
      </c>
      <c r="H291" s="189">
        <v>1.792</v>
      </c>
      <c r="I291" s="182"/>
      <c r="L291" s="177"/>
      <c r="M291" s="183"/>
      <c r="N291" s="184"/>
      <c r="O291" s="184"/>
      <c r="P291" s="184"/>
      <c r="Q291" s="184"/>
      <c r="R291" s="184"/>
      <c r="S291" s="184"/>
      <c r="T291" s="185"/>
      <c r="AT291" s="186" t="s">
        <v>263</v>
      </c>
      <c r="AU291" s="186" t="s">
        <v>79</v>
      </c>
      <c r="AV291" s="11" t="s">
        <v>79</v>
      </c>
      <c r="AW291" s="11" t="s">
        <v>36</v>
      </c>
      <c r="AX291" s="11" t="s">
        <v>72</v>
      </c>
      <c r="AY291" s="186" t="s">
        <v>254</v>
      </c>
    </row>
    <row r="292" spans="2:51" s="12" customFormat="1" ht="13.5" x14ac:dyDescent="0.3">
      <c r="B292" s="190"/>
      <c r="D292" s="187" t="s">
        <v>263</v>
      </c>
      <c r="E292" s="198" t="s">
        <v>3</v>
      </c>
      <c r="F292" s="199" t="s">
        <v>299</v>
      </c>
      <c r="H292" s="200">
        <v>28.084</v>
      </c>
      <c r="I292" s="194"/>
      <c r="L292" s="190"/>
      <c r="M292" s="195"/>
      <c r="N292" s="196"/>
      <c r="O292" s="196"/>
      <c r="P292" s="196"/>
      <c r="Q292" s="196"/>
      <c r="R292" s="196"/>
      <c r="S292" s="196"/>
      <c r="T292" s="197"/>
      <c r="AT292" s="198" t="s">
        <v>263</v>
      </c>
      <c r="AU292" s="198" t="s">
        <v>79</v>
      </c>
      <c r="AV292" s="12" t="s">
        <v>82</v>
      </c>
      <c r="AW292" s="12" t="s">
        <v>36</v>
      </c>
      <c r="AX292" s="12" t="s">
        <v>72</v>
      </c>
      <c r="AY292" s="198" t="s">
        <v>254</v>
      </c>
    </row>
    <row r="293" spans="2:51" s="11" customFormat="1" ht="13.5" x14ac:dyDescent="0.3">
      <c r="B293" s="177"/>
      <c r="D293" s="187" t="s">
        <v>263</v>
      </c>
      <c r="E293" s="186" t="s">
        <v>3</v>
      </c>
      <c r="F293" s="188" t="s">
        <v>481</v>
      </c>
      <c r="H293" s="189">
        <v>22.007999999999999</v>
      </c>
      <c r="I293" s="182"/>
      <c r="L293" s="177"/>
      <c r="M293" s="183"/>
      <c r="N293" s="184"/>
      <c r="O293" s="184"/>
      <c r="P293" s="184"/>
      <c r="Q293" s="184"/>
      <c r="R293" s="184"/>
      <c r="S293" s="184"/>
      <c r="T293" s="185"/>
      <c r="AT293" s="186" t="s">
        <v>263</v>
      </c>
      <c r="AU293" s="186" t="s">
        <v>79</v>
      </c>
      <c r="AV293" s="11" t="s">
        <v>79</v>
      </c>
      <c r="AW293" s="11" t="s">
        <v>36</v>
      </c>
      <c r="AX293" s="11" t="s">
        <v>72</v>
      </c>
      <c r="AY293" s="186" t="s">
        <v>254</v>
      </c>
    </row>
    <row r="294" spans="2:51" s="11" customFormat="1" ht="13.5" x14ac:dyDescent="0.3">
      <c r="B294" s="177"/>
      <c r="D294" s="187" t="s">
        <v>263</v>
      </c>
      <c r="E294" s="186" t="s">
        <v>3</v>
      </c>
      <c r="F294" s="188" t="s">
        <v>482</v>
      </c>
      <c r="H294" s="189">
        <v>6.36</v>
      </c>
      <c r="I294" s="182"/>
      <c r="L294" s="177"/>
      <c r="M294" s="183"/>
      <c r="N294" s="184"/>
      <c r="O294" s="184"/>
      <c r="P294" s="184"/>
      <c r="Q294" s="184"/>
      <c r="R294" s="184"/>
      <c r="S294" s="184"/>
      <c r="T294" s="185"/>
      <c r="AT294" s="186" t="s">
        <v>263</v>
      </c>
      <c r="AU294" s="186" t="s">
        <v>79</v>
      </c>
      <c r="AV294" s="11" t="s">
        <v>79</v>
      </c>
      <c r="AW294" s="11" t="s">
        <v>36</v>
      </c>
      <c r="AX294" s="11" t="s">
        <v>72</v>
      </c>
      <c r="AY294" s="186" t="s">
        <v>254</v>
      </c>
    </row>
    <row r="295" spans="2:51" s="11" customFormat="1" ht="13.5" x14ac:dyDescent="0.3">
      <c r="B295" s="177"/>
      <c r="D295" s="187" t="s">
        <v>263</v>
      </c>
      <c r="E295" s="186" t="s">
        <v>3</v>
      </c>
      <c r="F295" s="188" t="s">
        <v>483</v>
      </c>
      <c r="H295" s="189">
        <v>1.92</v>
      </c>
      <c r="I295" s="182"/>
      <c r="L295" s="177"/>
      <c r="M295" s="183"/>
      <c r="N295" s="184"/>
      <c r="O295" s="184"/>
      <c r="P295" s="184"/>
      <c r="Q295" s="184"/>
      <c r="R295" s="184"/>
      <c r="S295" s="184"/>
      <c r="T295" s="185"/>
      <c r="AT295" s="186" t="s">
        <v>263</v>
      </c>
      <c r="AU295" s="186" t="s">
        <v>79</v>
      </c>
      <c r="AV295" s="11" t="s">
        <v>79</v>
      </c>
      <c r="AW295" s="11" t="s">
        <v>36</v>
      </c>
      <c r="AX295" s="11" t="s">
        <v>72</v>
      </c>
      <c r="AY295" s="186" t="s">
        <v>254</v>
      </c>
    </row>
    <row r="296" spans="2:51" s="11" customFormat="1" ht="13.5" x14ac:dyDescent="0.3">
      <c r="B296" s="177"/>
      <c r="D296" s="187" t="s">
        <v>263</v>
      </c>
      <c r="E296" s="186" t="s">
        <v>3</v>
      </c>
      <c r="F296" s="188" t="s">
        <v>484</v>
      </c>
      <c r="H296" s="189">
        <v>12.96</v>
      </c>
      <c r="I296" s="182"/>
      <c r="L296" s="177"/>
      <c r="M296" s="183"/>
      <c r="N296" s="184"/>
      <c r="O296" s="184"/>
      <c r="P296" s="184"/>
      <c r="Q296" s="184"/>
      <c r="R296" s="184"/>
      <c r="S296" s="184"/>
      <c r="T296" s="185"/>
      <c r="AT296" s="186" t="s">
        <v>263</v>
      </c>
      <c r="AU296" s="186" t="s">
        <v>79</v>
      </c>
      <c r="AV296" s="11" t="s">
        <v>79</v>
      </c>
      <c r="AW296" s="11" t="s">
        <v>36</v>
      </c>
      <c r="AX296" s="11" t="s">
        <v>72</v>
      </c>
      <c r="AY296" s="186" t="s">
        <v>254</v>
      </c>
    </row>
    <row r="297" spans="2:51" s="11" customFormat="1" ht="13.5" x14ac:dyDescent="0.3">
      <c r="B297" s="177"/>
      <c r="D297" s="187" t="s">
        <v>263</v>
      </c>
      <c r="E297" s="186" t="s">
        <v>3</v>
      </c>
      <c r="F297" s="188" t="s">
        <v>485</v>
      </c>
      <c r="H297" s="189">
        <v>2.88</v>
      </c>
      <c r="I297" s="182"/>
      <c r="L297" s="177"/>
      <c r="M297" s="183"/>
      <c r="N297" s="184"/>
      <c r="O297" s="184"/>
      <c r="P297" s="184"/>
      <c r="Q297" s="184"/>
      <c r="R297" s="184"/>
      <c r="S297" s="184"/>
      <c r="T297" s="185"/>
      <c r="AT297" s="186" t="s">
        <v>263</v>
      </c>
      <c r="AU297" s="186" t="s">
        <v>79</v>
      </c>
      <c r="AV297" s="11" t="s">
        <v>79</v>
      </c>
      <c r="AW297" s="11" t="s">
        <v>36</v>
      </c>
      <c r="AX297" s="11" t="s">
        <v>72</v>
      </c>
      <c r="AY297" s="186" t="s">
        <v>254</v>
      </c>
    </row>
    <row r="298" spans="2:51" s="11" customFormat="1" ht="13.5" x14ac:dyDescent="0.3">
      <c r="B298" s="177"/>
      <c r="D298" s="187" t="s">
        <v>263</v>
      </c>
      <c r="E298" s="186" t="s">
        <v>3</v>
      </c>
      <c r="F298" s="188" t="s">
        <v>486</v>
      </c>
      <c r="H298" s="189">
        <v>3.6</v>
      </c>
      <c r="I298" s="182"/>
      <c r="L298" s="177"/>
      <c r="M298" s="183"/>
      <c r="N298" s="184"/>
      <c r="O298" s="184"/>
      <c r="P298" s="184"/>
      <c r="Q298" s="184"/>
      <c r="R298" s="184"/>
      <c r="S298" s="184"/>
      <c r="T298" s="185"/>
      <c r="AT298" s="186" t="s">
        <v>263</v>
      </c>
      <c r="AU298" s="186" t="s">
        <v>79</v>
      </c>
      <c r="AV298" s="11" t="s">
        <v>79</v>
      </c>
      <c r="AW298" s="11" t="s">
        <v>36</v>
      </c>
      <c r="AX298" s="11" t="s">
        <v>72</v>
      </c>
      <c r="AY298" s="186" t="s">
        <v>254</v>
      </c>
    </row>
    <row r="299" spans="2:51" s="11" customFormat="1" ht="13.5" x14ac:dyDescent="0.3">
      <c r="B299" s="177"/>
      <c r="D299" s="187" t="s">
        <v>263</v>
      </c>
      <c r="E299" s="186" t="s">
        <v>3</v>
      </c>
      <c r="F299" s="188" t="s">
        <v>487</v>
      </c>
      <c r="H299" s="189">
        <v>6.4320000000000004</v>
      </c>
      <c r="I299" s="182"/>
      <c r="L299" s="177"/>
      <c r="M299" s="183"/>
      <c r="N299" s="184"/>
      <c r="O299" s="184"/>
      <c r="P299" s="184"/>
      <c r="Q299" s="184"/>
      <c r="R299" s="184"/>
      <c r="S299" s="184"/>
      <c r="T299" s="185"/>
      <c r="AT299" s="186" t="s">
        <v>263</v>
      </c>
      <c r="AU299" s="186" t="s">
        <v>79</v>
      </c>
      <c r="AV299" s="11" t="s">
        <v>79</v>
      </c>
      <c r="AW299" s="11" t="s">
        <v>36</v>
      </c>
      <c r="AX299" s="11" t="s">
        <v>72</v>
      </c>
      <c r="AY299" s="186" t="s">
        <v>254</v>
      </c>
    </row>
    <row r="300" spans="2:51" s="11" customFormat="1" ht="13.5" x14ac:dyDescent="0.3">
      <c r="B300" s="177"/>
      <c r="D300" s="187" t="s">
        <v>263</v>
      </c>
      <c r="E300" s="186" t="s">
        <v>3</v>
      </c>
      <c r="F300" s="188" t="s">
        <v>488</v>
      </c>
      <c r="H300" s="189">
        <v>1.788</v>
      </c>
      <c r="I300" s="182"/>
      <c r="L300" s="177"/>
      <c r="M300" s="183"/>
      <c r="N300" s="184"/>
      <c r="O300" s="184"/>
      <c r="P300" s="184"/>
      <c r="Q300" s="184"/>
      <c r="R300" s="184"/>
      <c r="S300" s="184"/>
      <c r="T300" s="185"/>
      <c r="AT300" s="186" t="s">
        <v>263</v>
      </c>
      <c r="AU300" s="186" t="s">
        <v>79</v>
      </c>
      <c r="AV300" s="11" t="s">
        <v>79</v>
      </c>
      <c r="AW300" s="11" t="s">
        <v>36</v>
      </c>
      <c r="AX300" s="11" t="s">
        <v>72</v>
      </c>
      <c r="AY300" s="186" t="s">
        <v>254</v>
      </c>
    </row>
    <row r="301" spans="2:51" s="11" customFormat="1" ht="13.5" x14ac:dyDescent="0.3">
      <c r="B301" s="177"/>
      <c r="D301" s="187" t="s">
        <v>263</v>
      </c>
      <c r="E301" s="186" t="s">
        <v>3</v>
      </c>
      <c r="F301" s="188" t="s">
        <v>489</v>
      </c>
      <c r="H301" s="189">
        <v>2.3759999999999999</v>
      </c>
      <c r="I301" s="182"/>
      <c r="L301" s="177"/>
      <c r="M301" s="183"/>
      <c r="N301" s="184"/>
      <c r="O301" s="184"/>
      <c r="P301" s="184"/>
      <c r="Q301" s="184"/>
      <c r="R301" s="184"/>
      <c r="S301" s="184"/>
      <c r="T301" s="185"/>
      <c r="AT301" s="186" t="s">
        <v>263</v>
      </c>
      <c r="AU301" s="186" t="s">
        <v>79</v>
      </c>
      <c r="AV301" s="11" t="s">
        <v>79</v>
      </c>
      <c r="AW301" s="11" t="s">
        <v>36</v>
      </c>
      <c r="AX301" s="11" t="s">
        <v>72</v>
      </c>
      <c r="AY301" s="186" t="s">
        <v>254</v>
      </c>
    </row>
    <row r="302" spans="2:51" s="11" customFormat="1" ht="13.5" x14ac:dyDescent="0.3">
      <c r="B302" s="177"/>
      <c r="D302" s="187" t="s">
        <v>263</v>
      </c>
      <c r="E302" s="186" t="s">
        <v>3</v>
      </c>
      <c r="F302" s="188" t="s">
        <v>490</v>
      </c>
      <c r="H302" s="189">
        <v>1.536</v>
      </c>
      <c r="I302" s="182"/>
      <c r="L302" s="177"/>
      <c r="M302" s="183"/>
      <c r="N302" s="184"/>
      <c r="O302" s="184"/>
      <c r="P302" s="184"/>
      <c r="Q302" s="184"/>
      <c r="R302" s="184"/>
      <c r="S302" s="184"/>
      <c r="T302" s="185"/>
      <c r="AT302" s="186" t="s">
        <v>263</v>
      </c>
      <c r="AU302" s="186" t="s">
        <v>79</v>
      </c>
      <c r="AV302" s="11" t="s">
        <v>79</v>
      </c>
      <c r="AW302" s="11" t="s">
        <v>36</v>
      </c>
      <c r="AX302" s="11" t="s">
        <v>72</v>
      </c>
      <c r="AY302" s="186" t="s">
        <v>254</v>
      </c>
    </row>
    <row r="303" spans="2:51" s="11" customFormat="1" ht="13.5" x14ac:dyDescent="0.3">
      <c r="B303" s="177"/>
      <c r="D303" s="187" t="s">
        <v>263</v>
      </c>
      <c r="E303" s="186" t="s">
        <v>3</v>
      </c>
      <c r="F303" s="188" t="s">
        <v>491</v>
      </c>
      <c r="H303" s="189">
        <v>1.788</v>
      </c>
      <c r="I303" s="182"/>
      <c r="L303" s="177"/>
      <c r="M303" s="183"/>
      <c r="N303" s="184"/>
      <c r="O303" s="184"/>
      <c r="P303" s="184"/>
      <c r="Q303" s="184"/>
      <c r="R303" s="184"/>
      <c r="S303" s="184"/>
      <c r="T303" s="185"/>
      <c r="AT303" s="186" t="s">
        <v>263</v>
      </c>
      <c r="AU303" s="186" t="s">
        <v>79</v>
      </c>
      <c r="AV303" s="11" t="s">
        <v>79</v>
      </c>
      <c r="AW303" s="11" t="s">
        <v>36</v>
      </c>
      <c r="AX303" s="11" t="s">
        <v>72</v>
      </c>
      <c r="AY303" s="186" t="s">
        <v>254</v>
      </c>
    </row>
    <row r="304" spans="2:51" s="11" customFormat="1" ht="13.5" x14ac:dyDescent="0.3">
      <c r="B304" s="177"/>
      <c r="D304" s="187" t="s">
        <v>263</v>
      </c>
      <c r="E304" s="186" t="s">
        <v>3</v>
      </c>
      <c r="F304" s="188" t="s">
        <v>492</v>
      </c>
      <c r="H304" s="189">
        <v>1.8240000000000001</v>
      </c>
      <c r="I304" s="182"/>
      <c r="L304" s="177"/>
      <c r="M304" s="183"/>
      <c r="N304" s="184"/>
      <c r="O304" s="184"/>
      <c r="P304" s="184"/>
      <c r="Q304" s="184"/>
      <c r="R304" s="184"/>
      <c r="S304" s="184"/>
      <c r="T304" s="185"/>
      <c r="AT304" s="186" t="s">
        <v>263</v>
      </c>
      <c r="AU304" s="186" t="s">
        <v>79</v>
      </c>
      <c r="AV304" s="11" t="s">
        <v>79</v>
      </c>
      <c r="AW304" s="11" t="s">
        <v>36</v>
      </c>
      <c r="AX304" s="11" t="s">
        <v>72</v>
      </c>
      <c r="AY304" s="186" t="s">
        <v>254</v>
      </c>
    </row>
    <row r="305" spans="2:65" s="11" customFormat="1" ht="13.5" x14ac:dyDescent="0.3">
      <c r="B305" s="177"/>
      <c r="D305" s="187" t="s">
        <v>263</v>
      </c>
      <c r="E305" s="186" t="s">
        <v>3</v>
      </c>
      <c r="F305" s="188" t="s">
        <v>493</v>
      </c>
      <c r="H305" s="189">
        <v>1.8240000000000001</v>
      </c>
      <c r="I305" s="182"/>
      <c r="L305" s="177"/>
      <c r="M305" s="183"/>
      <c r="N305" s="184"/>
      <c r="O305" s="184"/>
      <c r="P305" s="184"/>
      <c r="Q305" s="184"/>
      <c r="R305" s="184"/>
      <c r="S305" s="184"/>
      <c r="T305" s="185"/>
      <c r="AT305" s="186" t="s">
        <v>263</v>
      </c>
      <c r="AU305" s="186" t="s">
        <v>79</v>
      </c>
      <c r="AV305" s="11" t="s">
        <v>79</v>
      </c>
      <c r="AW305" s="11" t="s">
        <v>36</v>
      </c>
      <c r="AX305" s="11" t="s">
        <v>72</v>
      </c>
      <c r="AY305" s="186" t="s">
        <v>254</v>
      </c>
    </row>
    <row r="306" spans="2:65" s="11" customFormat="1" ht="13.5" x14ac:dyDescent="0.3">
      <c r="B306" s="177"/>
      <c r="D306" s="187" t="s">
        <v>263</v>
      </c>
      <c r="E306" s="186" t="s">
        <v>3</v>
      </c>
      <c r="F306" s="188" t="s">
        <v>494</v>
      </c>
      <c r="H306" s="189">
        <v>6</v>
      </c>
      <c r="I306" s="182"/>
      <c r="L306" s="177"/>
      <c r="M306" s="183"/>
      <c r="N306" s="184"/>
      <c r="O306" s="184"/>
      <c r="P306" s="184"/>
      <c r="Q306" s="184"/>
      <c r="R306" s="184"/>
      <c r="S306" s="184"/>
      <c r="T306" s="185"/>
      <c r="AT306" s="186" t="s">
        <v>263</v>
      </c>
      <c r="AU306" s="186" t="s">
        <v>79</v>
      </c>
      <c r="AV306" s="11" t="s">
        <v>79</v>
      </c>
      <c r="AW306" s="11" t="s">
        <v>36</v>
      </c>
      <c r="AX306" s="11" t="s">
        <v>72</v>
      </c>
      <c r="AY306" s="186" t="s">
        <v>254</v>
      </c>
    </row>
    <row r="307" spans="2:65" s="11" customFormat="1" ht="13.5" x14ac:dyDescent="0.3">
      <c r="B307" s="177"/>
      <c r="D307" s="187" t="s">
        <v>263</v>
      </c>
      <c r="E307" s="186" t="s">
        <v>3</v>
      </c>
      <c r="F307" s="188" t="s">
        <v>495</v>
      </c>
      <c r="H307" s="189">
        <v>4.08</v>
      </c>
      <c r="I307" s="182"/>
      <c r="L307" s="177"/>
      <c r="M307" s="183"/>
      <c r="N307" s="184"/>
      <c r="O307" s="184"/>
      <c r="P307" s="184"/>
      <c r="Q307" s="184"/>
      <c r="R307" s="184"/>
      <c r="S307" s="184"/>
      <c r="T307" s="185"/>
      <c r="AT307" s="186" t="s">
        <v>263</v>
      </c>
      <c r="AU307" s="186" t="s">
        <v>79</v>
      </c>
      <c r="AV307" s="11" t="s">
        <v>79</v>
      </c>
      <c r="AW307" s="11" t="s">
        <v>36</v>
      </c>
      <c r="AX307" s="11" t="s">
        <v>72</v>
      </c>
      <c r="AY307" s="186" t="s">
        <v>254</v>
      </c>
    </row>
    <row r="308" spans="2:65" s="12" customFormat="1" ht="13.5" x14ac:dyDescent="0.3">
      <c r="B308" s="190"/>
      <c r="D308" s="187" t="s">
        <v>263</v>
      </c>
      <c r="E308" s="198" t="s">
        <v>3</v>
      </c>
      <c r="F308" s="199" t="s">
        <v>315</v>
      </c>
      <c r="H308" s="200">
        <v>77.376000000000005</v>
      </c>
      <c r="I308" s="194"/>
      <c r="L308" s="190"/>
      <c r="M308" s="195"/>
      <c r="N308" s="196"/>
      <c r="O308" s="196"/>
      <c r="P308" s="196"/>
      <c r="Q308" s="196"/>
      <c r="R308" s="196"/>
      <c r="S308" s="196"/>
      <c r="T308" s="197"/>
      <c r="AT308" s="198" t="s">
        <v>263</v>
      </c>
      <c r="AU308" s="198" t="s">
        <v>79</v>
      </c>
      <c r="AV308" s="12" t="s">
        <v>82</v>
      </c>
      <c r="AW308" s="12" t="s">
        <v>36</v>
      </c>
      <c r="AX308" s="12" t="s">
        <v>72</v>
      </c>
      <c r="AY308" s="198" t="s">
        <v>254</v>
      </c>
    </row>
    <row r="309" spans="2:65" s="11" customFormat="1" ht="13.5" x14ac:dyDescent="0.3">
      <c r="B309" s="177"/>
      <c r="D309" s="187" t="s">
        <v>263</v>
      </c>
      <c r="E309" s="186" t="s">
        <v>3</v>
      </c>
      <c r="F309" s="188" t="s">
        <v>496</v>
      </c>
      <c r="H309" s="189">
        <v>1.36</v>
      </c>
      <c r="I309" s="182"/>
      <c r="L309" s="177"/>
      <c r="M309" s="183"/>
      <c r="N309" s="184"/>
      <c r="O309" s="184"/>
      <c r="P309" s="184"/>
      <c r="Q309" s="184"/>
      <c r="R309" s="184"/>
      <c r="S309" s="184"/>
      <c r="T309" s="185"/>
      <c r="AT309" s="186" t="s">
        <v>263</v>
      </c>
      <c r="AU309" s="186" t="s">
        <v>79</v>
      </c>
      <c r="AV309" s="11" t="s">
        <v>79</v>
      </c>
      <c r="AW309" s="11" t="s">
        <v>36</v>
      </c>
      <c r="AX309" s="11" t="s">
        <v>72</v>
      </c>
      <c r="AY309" s="186" t="s">
        <v>254</v>
      </c>
    </row>
    <row r="310" spans="2:65" s="12" customFormat="1" ht="13.5" x14ac:dyDescent="0.3">
      <c r="B310" s="190"/>
      <c r="D310" s="187" t="s">
        <v>263</v>
      </c>
      <c r="E310" s="198" t="s">
        <v>3</v>
      </c>
      <c r="F310" s="199" t="s">
        <v>317</v>
      </c>
      <c r="H310" s="200">
        <v>1.36</v>
      </c>
      <c r="I310" s="194"/>
      <c r="L310" s="190"/>
      <c r="M310" s="195"/>
      <c r="N310" s="196"/>
      <c r="O310" s="196"/>
      <c r="P310" s="196"/>
      <c r="Q310" s="196"/>
      <c r="R310" s="196"/>
      <c r="S310" s="196"/>
      <c r="T310" s="197"/>
      <c r="AT310" s="198" t="s">
        <v>263</v>
      </c>
      <c r="AU310" s="198" t="s">
        <v>79</v>
      </c>
      <c r="AV310" s="12" t="s">
        <v>82</v>
      </c>
      <c r="AW310" s="12" t="s">
        <v>36</v>
      </c>
      <c r="AX310" s="12" t="s">
        <v>72</v>
      </c>
      <c r="AY310" s="198" t="s">
        <v>254</v>
      </c>
    </row>
    <row r="311" spans="2:65" s="11" customFormat="1" ht="13.5" x14ac:dyDescent="0.3">
      <c r="B311" s="177"/>
      <c r="D311" s="187" t="s">
        <v>263</v>
      </c>
      <c r="E311" s="186" t="s">
        <v>3</v>
      </c>
      <c r="F311" s="188" t="s">
        <v>497</v>
      </c>
      <c r="H311" s="189">
        <v>6.02</v>
      </c>
      <c r="I311" s="182"/>
      <c r="L311" s="177"/>
      <c r="M311" s="183"/>
      <c r="N311" s="184"/>
      <c r="O311" s="184"/>
      <c r="P311" s="184"/>
      <c r="Q311" s="184"/>
      <c r="R311" s="184"/>
      <c r="S311" s="184"/>
      <c r="T311" s="185"/>
      <c r="AT311" s="186" t="s">
        <v>263</v>
      </c>
      <c r="AU311" s="186" t="s">
        <v>79</v>
      </c>
      <c r="AV311" s="11" t="s">
        <v>79</v>
      </c>
      <c r="AW311" s="11" t="s">
        <v>36</v>
      </c>
      <c r="AX311" s="11" t="s">
        <v>72</v>
      </c>
      <c r="AY311" s="186" t="s">
        <v>254</v>
      </c>
    </row>
    <row r="312" spans="2:65" s="11" customFormat="1" ht="13.5" x14ac:dyDescent="0.3">
      <c r="B312" s="177"/>
      <c r="D312" s="187" t="s">
        <v>263</v>
      </c>
      <c r="E312" s="186" t="s">
        <v>3</v>
      </c>
      <c r="F312" s="188" t="s">
        <v>498</v>
      </c>
      <c r="H312" s="189">
        <v>6.7759999999999998</v>
      </c>
      <c r="I312" s="182"/>
      <c r="L312" s="177"/>
      <c r="M312" s="183"/>
      <c r="N312" s="184"/>
      <c r="O312" s="184"/>
      <c r="P312" s="184"/>
      <c r="Q312" s="184"/>
      <c r="R312" s="184"/>
      <c r="S312" s="184"/>
      <c r="T312" s="185"/>
      <c r="AT312" s="186" t="s">
        <v>263</v>
      </c>
      <c r="AU312" s="186" t="s">
        <v>79</v>
      </c>
      <c r="AV312" s="11" t="s">
        <v>79</v>
      </c>
      <c r="AW312" s="11" t="s">
        <v>36</v>
      </c>
      <c r="AX312" s="11" t="s">
        <v>72</v>
      </c>
      <c r="AY312" s="186" t="s">
        <v>254</v>
      </c>
    </row>
    <row r="313" spans="2:65" s="11" customFormat="1" ht="13.5" x14ac:dyDescent="0.3">
      <c r="B313" s="177"/>
      <c r="D313" s="187" t="s">
        <v>263</v>
      </c>
      <c r="E313" s="186" t="s">
        <v>3</v>
      </c>
      <c r="F313" s="188" t="s">
        <v>499</v>
      </c>
      <c r="H313" s="189">
        <v>3.36</v>
      </c>
      <c r="I313" s="182"/>
      <c r="L313" s="177"/>
      <c r="M313" s="183"/>
      <c r="N313" s="184"/>
      <c r="O313" s="184"/>
      <c r="P313" s="184"/>
      <c r="Q313" s="184"/>
      <c r="R313" s="184"/>
      <c r="S313" s="184"/>
      <c r="T313" s="185"/>
      <c r="AT313" s="186" t="s">
        <v>263</v>
      </c>
      <c r="AU313" s="186" t="s">
        <v>79</v>
      </c>
      <c r="AV313" s="11" t="s">
        <v>79</v>
      </c>
      <c r="AW313" s="11" t="s">
        <v>36</v>
      </c>
      <c r="AX313" s="11" t="s">
        <v>72</v>
      </c>
      <c r="AY313" s="186" t="s">
        <v>254</v>
      </c>
    </row>
    <row r="314" spans="2:65" s="11" customFormat="1" ht="13.5" x14ac:dyDescent="0.3">
      <c r="B314" s="177"/>
      <c r="D314" s="187" t="s">
        <v>263</v>
      </c>
      <c r="E314" s="186" t="s">
        <v>3</v>
      </c>
      <c r="F314" s="188" t="s">
        <v>500</v>
      </c>
      <c r="H314" s="189">
        <v>28.616</v>
      </c>
      <c r="I314" s="182"/>
      <c r="L314" s="177"/>
      <c r="M314" s="183"/>
      <c r="N314" s="184"/>
      <c r="O314" s="184"/>
      <c r="P314" s="184"/>
      <c r="Q314" s="184"/>
      <c r="R314" s="184"/>
      <c r="S314" s="184"/>
      <c r="T314" s="185"/>
      <c r="AT314" s="186" t="s">
        <v>263</v>
      </c>
      <c r="AU314" s="186" t="s">
        <v>79</v>
      </c>
      <c r="AV314" s="11" t="s">
        <v>79</v>
      </c>
      <c r="AW314" s="11" t="s">
        <v>36</v>
      </c>
      <c r="AX314" s="11" t="s">
        <v>72</v>
      </c>
      <c r="AY314" s="186" t="s">
        <v>254</v>
      </c>
    </row>
    <row r="315" spans="2:65" s="11" customFormat="1" ht="13.5" x14ac:dyDescent="0.3">
      <c r="B315" s="177"/>
      <c r="D315" s="187" t="s">
        <v>263</v>
      </c>
      <c r="E315" s="186" t="s">
        <v>3</v>
      </c>
      <c r="F315" s="188" t="s">
        <v>501</v>
      </c>
      <c r="H315" s="189">
        <v>15.12</v>
      </c>
      <c r="I315" s="182"/>
      <c r="L315" s="177"/>
      <c r="M315" s="183"/>
      <c r="N315" s="184"/>
      <c r="O315" s="184"/>
      <c r="P315" s="184"/>
      <c r="Q315" s="184"/>
      <c r="R315" s="184"/>
      <c r="S315" s="184"/>
      <c r="T315" s="185"/>
      <c r="AT315" s="186" t="s">
        <v>263</v>
      </c>
      <c r="AU315" s="186" t="s">
        <v>79</v>
      </c>
      <c r="AV315" s="11" t="s">
        <v>79</v>
      </c>
      <c r="AW315" s="11" t="s">
        <v>36</v>
      </c>
      <c r="AX315" s="11" t="s">
        <v>72</v>
      </c>
      <c r="AY315" s="186" t="s">
        <v>254</v>
      </c>
    </row>
    <row r="316" spans="2:65" s="11" customFormat="1" ht="13.5" x14ac:dyDescent="0.3">
      <c r="B316" s="177"/>
      <c r="D316" s="187" t="s">
        <v>263</v>
      </c>
      <c r="E316" s="186" t="s">
        <v>3</v>
      </c>
      <c r="F316" s="188" t="s">
        <v>502</v>
      </c>
      <c r="H316" s="189">
        <v>3.08</v>
      </c>
      <c r="I316" s="182"/>
      <c r="L316" s="177"/>
      <c r="M316" s="183"/>
      <c r="N316" s="184"/>
      <c r="O316" s="184"/>
      <c r="P316" s="184"/>
      <c r="Q316" s="184"/>
      <c r="R316" s="184"/>
      <c r="S316" s="184"/>
      <c r="T316" s="185"/>
      <c r="AT316" s="186" t="s">
        <v>263</v>
      </c>
      <c r="AU316" s="186" t="s">
        <v>79</v>
      </c>
      <c r="AV316" s="11" t="s">
        <v>79</v>
      </c>
      <c r="AW316" s="11" t="s">
        <v>36</v>
      </c>
      <c r="AX316" s="11" t="s">
        <v>72</v>
      </c>
      <c r="AY316" s="186" t="s">
        <v>254</v>
      </c>
    </row>
    <row r="317" spans="2:65" s="11" customFormat="1" ht="13.5" x14ac:dyDescent="0.3">
      <c r="B317" s="177"/>
      <c r="D317" s="187" t="s">
        <v>263</v>
      </c>
      <c r="E317" s="186" t="s">
        <v>3</v>
      </c>
      <c r="F317" s="188" t="s">
        <v>503</v>
      </c>
      <c r="H317" s="189">
        <v>6.5519999999999996</v>
      </c>
      <c r="I317" s="182"/>
      <c r="L317" s="177"/>
      <c r="M317" s="183"/>
      <c r="N317" s="184"/>
      <c r="O317" s="184"/>
      <c r="P317" s="184"/>
      <c r="Q317" s="184"/>
      <c r="R317" s="184"/>
      <c r="S317" s="184"/>
      <c r="T317" s="185"/>
      <c r="AT317" s="186" t="s">
        <v>263</v>
      </c>
      <c r="AU317" s="186" t="s">
        <v>79</v>
      </c>
      <c r="AV317" s="11" t="s">
        <v>79</v>
      </c>
      <c r="AW317" s="11" t="s">
        <v>36</v>
      </c>
      <c r="AX317" s="11" t="s">
        <v>72</v>
      </c>
      <c r="AY317" s="186" t="s">
        <v>254</v>
      </c>
    </row>
    <row r="318" spans="2:65" s="12" customFormat="1" ht="13.5" x14ac:dyDescent="0.3">
      <c r="B318" s="190"/>
      <c r="D318" s="187" t="s">
        <v>263</v>
      </c>
      <c r="E318" s="198" t="s">
        <v>3</v>
      </c>
      <c r="F318" s="199" t="s">
        <v>325</v>
      </c>
      <c r="H318" s="200">
        <v>69.524000000000001</v>
      </c>
      <c r="I318" s="194"/>
      <c r="L318" s="190"/>
      <c r="M318" s="195"/>
      <c r="N318" s="196"/>
      <c r="O318" s="196"/>
      <c r="P318" s="196"/>
      <c r="Q318" s="196"/>
      <c r="R318" s="196"/>
      <c r="S318" s="196"/>
      <c r="T318" s="197"/>
      <c r="AT318" s="198" t="s">
        <v>263</v>
      </c>
      <c r="AU318" s="198" t="s">
        <v>79</v>
      </c>
      <c r="AV318" s="12" t="s">
        <v>82</v>
      </c>
      <c r="AW318" s="12" t="s">
        <v>36</v>
      </c>
      <c r="AX318" s="12" t="s">
        <v>72</v>
      </c>
      <c r="AY318" s="198" t="s">
        <v>254</v>
      </c>
    </row>
    <row r="319" spans="2:65" s="13" customFormat="1" ht="13.5" x14ac:dyDescent="0.3">
      <c r="B319" s="201"/>
      <c r="D319" s="178" t="s">
        <v>263</v>
      </c>
      <c r="E319" s="202" t="s">
        <v>3</v>
      </c>
      <c r="F319" s="203" t="s">
        <v>326</v>
      </c>
      <c r="H319" s="204">
        <v>450.10399999999998</v>
      </c>
      <c r="I319" s="205"/>
      <c r="L319" s="201"/>
      <c r="M319" s="206"/>
      <c r="N319" s="207"/>
      <c r="O319" s="207"/>
      <c r="P319" s="207"/>
      <c r="Q319" s="207"/>
      <c r="R319" s="207"/>
      <c r="S319" s="207"/>
      <c r="T319" s="208"/>
      <c r="AT319" s="209" t="s">
        <v>263</v>
      </c>
      <c r="AU319" s="209" t="s">
        <v>79</v>
      </c>
      <c r="AV319" s="13" t="s">
        <v>85</v>
      </c>
      <c r="AW319" s="13" t="s">
        <v>36</v>
      </c>
      <c r="AX319" s="13" t="s">
        <v>9</v>
      </c>
      <c r="AY319" s="209" t="s">
        <v>254</v>
      </c>
    </row>
    <row r="320" spans="2:65" s="1" customFormat="1" ht="22.5" customHeight="1" x14ac:dyDescent="0.3">
      <c r="B320" s="164"/>
      <c r="C320" s="165" t="s">
        <v>504</v>
      </c>
      <c r="D320" s="165" t="s">
        <v>256</v>
      </c>
      <c r="E320" s="166" t="s">
        <v>505</v>
      </c>
      <c r="F320" s="167" t="s">
        <v>506</v>
      </c>
      <c r="G320" s="168" t="s">
        <v>375</v>
      </c>
      <c r="H320" s="169">
        <v>450.10399999999998</v>
      </c>
      <c r="I320" s="170"/>
      <c r="J320" s="171">
        <f>ROUND(I320*H320,0)</f>
        <v>0</v>
      </c>
      <c r="K320" s="167" t="s">
        <v>260</v>
      </c>
      <c r="L320" s="34"/>
      <c r="M320" s="172" t="s">
        <v>3</v>
      </c>
      <c r="N320" s="173" t="s">
        <v>43</v>
      </c>
      <c r="O320" s="35"/>
      <c r="P320" s="174">
        <f>O320*H320</f>
        <v>0</v>
      </c>
      <c r="Q320" s="174">
        <v>0</v>
      </c>
      <c r="R320" s="174">
        <f>Q320*H320</f>
        <v>0</v>
      </c>
      <c r="S320" s="174">
        <v>0</v>
      </c>
      <c r="T320" s="175">
        <f>S320*H320</f>
        <v>0</v>
      </c>
      <c r="AR320" s="17" t="s">
        <v>85</v>
      </c>
      <c r="AT320" s="17" t="s">
        <v>256</v>
      </c>
      <c r="AU320" s="17" t="s">
        <v>79</v>
      </c>
      <c r="AY320" s="17" t="s">
        <v>254</v>
      </c>
      <c r="BE320" s="176">
        <f>IF(N320="základní",J320,0)</f>
        <v>0</v>
      </c>
      <c r="BF320" s="176">
        <f>IF(N320="snížená",J320,0)</f>
        <v>0</v>
      </c>
      <c r="BG320" s="176">
        <f>IF(N320="zákl. přenesená",J320,0)</f>
        <v>0</v>
      </c>
      <c r="BH320" s="176">
        <f>IF(N320="sníž. přenesená",J320,0)</f>
        <v>0</v>
      </c>
      <c r="BI320" s="176">
        <f>IF(N320="nulová",J320,0)</f>
        <v>0</v>
      </c>
      <c r="BJ320" s="17" t="s">
        <v>9</v>
      </c>
      <c r="BK320" s="176">
        <f>ROUND(I320*H320,0)</f>
        <v>0</v>
      </c>
      <c r="BL320" s="17" t="s">
        <v>85</v>
      </c>
      <c r="BM320" s="17" t="s">
        <v>507</v>
      </c>
    </row>
    <row r="321" spans="2:65" s="1" customFormat="1" ht="22.5" customHeight="1" x14ac:dyDescent="0.3">
      <c r="B321" s="164"/>
      <c r="C321" s="165" t="s">
        <v>508</v>
      </c>
      <c r="D321" s="165" t="s">
        <v>256</v>
      </c>
      <c r="E321" s="166" t="s">
        <v>509</v>
      </c>
      <c r="F321" s="167" t="s">
        <v>510</v>
      </c>
      <c r="G321" s="168" t="s">
        <v>359</v>
      </c>
      <c r="H321" s="169">
        <v>1.5069999999999999</v>
      </c>
      <c r="I321" s="170"/>
      <c r="J321" s="171">
        <f>ROUND(I321*H321,0)</f>
        <v>0</v>
      </c>
      <c r="K321" s="167" t="s">
        <v>260</v>
      </c>
      <c r="L321" s="34"/>
      <c r="M321" s="172" t="s">
        <v>3</v>
      </c>
      <c r="N321" s="173" t="s">
        <v>43</v>
      </c>
      <c r="O321" s="35"/>
      <c r="P321" s="174">
        <f>O321*H321</f>
        <v>0</v>
      </c>
      <c r="Q321" s="174">
        <v>1.06017026</v>
      </c>
      <c r="R321" s="174">
        <f>Q321*H321</f>
        <v>1.5976765818199998</v>
      </c>
      <c r="S321" s="174">
        <v>0</v>
      </c>
      <c r="T321" s="175">
        <f>S321*H321</f>
        <v>0</v>
      </c>
      <c r="AR321" s="17" t="s">
        <v>85</v>
      </c>
      <c r="AT321" s="17" t="s">
        <v>256</v>
      </c>
      <c r="AU321" s="17" t="s">
        <v>79</v>
      </c>
      <c r="AY321" s="17" t="s">
        <v>254</v>
      </c>
      <c r="BE321" s="176">
        <f>IF(N321="základní",J321,0)</f>
        <v>0</v>
      </c>
      <c r="BF321" s="176">
        <f>IF(N321="snížená",J321,0)</f>
        <v>0</v>
      </c>
      <c r="BG321" s="176">
        <f>IF(N321="zákl. přenesená",J321,0)</f>
        <v>0</v>
      </c>
      <c r="BH321" s="176">
        <f>IF(N321="sníž. přenesená",J321,0)</f>
        <v>0</v>
      </c>
      <c r="BI321" s="176">
        <f>IF(N321="nulová",J321,0)</f>
        <v>0</v>
      </c>
      <c r="BJ321" s="17" t="s">
        <v>9</v>
      </c>
      <c r="BK321" s="176">
        <f>ROUND(I321*H321,0)</f>
        <v>0</v>
      </c>
      <c r="BL321" s="17" t="s">
        <v>85</v>
      </c>
      <c r="BM321" s="17" t="s">
        <v>511</v>
      </c>
    </row>
    <row r="322" spans="2:65" s="11" customFormat="1" ht="13.5" x14ac:dyDescent="0.3">
      <c r="B322" s="177"/>
      <c r="D322" s="178" t="s">
        <v>263</v>
      </c>
      <c r="E322" s="179" t="s">
        <v>3</v>
      </c>
      <c r="F322" s="180" t="s">
        <v>512</v>
      </c>
      <c r="H322" s="181">
        <v>1.5069999999999999</v>
      </c>
      <c r="I322" s="182"/>
      <c r="L322" s="177"/>
      <c r="M322" s="183"/>
      <c r="N322" s="184"/>
      <c r="O322" s="184"/>
      <c r="P322" s="184"/>
      <c r="Q322" s="184"/>
      <c r="R322" s="184"/>
      <c r="S322" s="184"/>
      <c r="T322" s="185"/>
      <c r="AT322" s="186" t="s">
        <v>263</v>
      </c>
      <c r="AU322" s="186" t="s">
        <v>79</v>
      </c>
      <c r="AV322" s="11" t="s">
        <v>79</v>
      </c>
      <c r="AW322" s="11" t="s">
        <v>36</v>
      </c>
      <c r="AX322" s="11" t="s">
        <v>9</v>
      </c>
      <c r="AY322" s="186" t="s">
        <v>254</v>
      </c>
    </row>
    <row r="323" spans="2:65" s="1" customFormat="1" ht="22.5" customHeight="1" x14ac:dyDescent="0.3">
      <c r="B323" s="164"/>
      <c r="C323" s="165" t="s">
        <v>513</v>
      </c>
      <c r="D323" s="165" t="s">
        <v>256</v>
      </c>
      <c r="E323" s="166" t="s">
        <v>514</v>
      </c>
      <c r="F323" s="167" t="s">
        <v>515</v>
      </c>
      <c r="G323" s="168" t="s">
        <v>359</v>
      </c>
      <c r="H323" s="169">
        <v>0.746</v>
      </c>
      <c r="I323" s="170"/>
      <c r="J323" s="171">
        <f>ROUND(I323*H323,0)</f>
        <v>0</v>
      </c>
      <c r="K323" s="167" t="s">
        <v>260</v>
      </c>
      <c r="L323" s="34"/>
      <c r="M323" s="172" t="s">
        <v>3</v>
      </c>
      <c r="N323" s="173" t="s">
        <v>43</v>
      </c>
      <c r="O323" s="35"/>
      <c r="P323" s="174">
        <f>O323*H323</f>
        <v>0</v>
      </c>
      <c r="Q323" s="174">
        <v>1.0530555952</v>
      </c>
      <c r="R323" s="174">
        <f>Q323*H323</f>
        <v>0.78557947401920003</v>
      </c>
      <c r="S323" s="174">
        <v>0</v>
      </c>
      <c r="T323" s="175">
        <f>S323*H323</f>
        <v>0</v>
      </c>
      <c r="AR323" s="17" t="s">
        <v>85</v>
      </c>
      <c r="AT323" s="17" t="s">
        <v>256</v>
      </c>
      <c r="AU323" s="17" t="s">
        <v>79</v>
      </c>
      <c r="AY323" s="17" t="s">
        <v>254</v>
      </c>
      <c r="BE323" s="176">
        <f>IF(N323="základní",J323,0)</f>
        <v>0</v>
      </c>
      <c r="BF323" s="176">
        <f>IF(N323="snížená",J323,0)</f>
        <v>0</v>
      </c>
      <c r="BG323" s="176">
        <f>IF(N323="zákl. přenesená",J323,0)</f>
        <v>0</v>
      </c>
      <c r="BH323" s="176">
        <f>IF(N323="sníž. přenesená",J323,0)</f>
        <v>0</v>
      </c>
      <c r="BI323" s="176">
        <f>IF(N323="nulová",J323,0)</f>
        <v>0</v>
      </c>
      <c r="BJ323" s="17" t="s">
        <v>9</v>
      </c>
      <c r="BK323" s="176">
        <f>ROUND(I323*H323,0)</f>
        <v>0</v>
      </c>
      <c r="BL323" s="17" t="s">
        <v>85</v>
      </c>
      <c r="BM323" s="17" t="s">
        <v>516</v>
      </c>
    </row>
    <row r="324" spans="2:65" s="11" customFormat="1" ht="13.5" x14ac:dyDescent="0.3">
      <c r="B324" s="177"/>
      <c r="D324" s="178" t="s">
        <v>263</v>
      </c>
      <c r="E324" s="179" t="s">
        <v>3</v>
      </c>
      <c r="F324" s="180" t="s">
        <v>517</v>
      </c>
      <c r="H324" s="181">
        <v>0.746</v>
      </c>
      <c r="I324" s="182"/>
      <c r="L324" s="177"/>
      <c r="M324" s="183"/>
      <c r="N324" s="184"/>
      <c r="O324" s="184"/>
      <c r="P324" s="184"/>
      <c r="Q324" s="184"/>
      <c r="R324" s="184"/>
      <c r="S324" s="184"/>
      <c r="T324" s="185"/>
      <c r="AT324" s="186" t="s">
        <v>263</v>
      </c>
      <c r="AU324" s="186" t="s">
        <v>79</v>
      </c>
      <c r="AV324" s="11" t="s">
        <v>79</v>
      </c>
      <c r="AW324" s="11" t="s">
        <v>36</v>
      </c>
      <c r="AX324" s="11" t="s">
        <v>9</v>
      </c>
      <c r="AY324" s="186" t="s">
        <v>254</v>
      </c>
    </row>
    <row r="325" spans="2:65" s="1" customFormat="1" ht="31.5" customHeight="1" x14ac:dyDescent="0.3">
      <c r="B325" s="164"/>
      <c r="C325" s="165" t="s">
        <v>518</v>
      </c>
      <c r="D325" s="165" t="s">
        <v>256</v>
      </c>
      <c r="E325" s="166" t="s">
        <v>519</v>
      </c>
      <c r="F325" s="167" t="s">
        <v>520</v>
      </c>
      <c r="G325" s="168" t="s">
        <v>375</v>
      </c>
      <c r="H325" s="169">
        <v>2.125</v>
      </c>
      <c r="I325" s="170"/>
      <c r="J325" s="171">
        <f>ROUND(I325*H325,0)</f>
        <v>0</v>
      </c>
      <c r="K325" s="167" t="s">
        <v>260</v>
      </c>
      <c r="L325" s="34"/>
      <c r="M325" s="172" t="s">
        <v>3</v>
      </c>
      <c r="N325" s="173" t="s">
        <v>43</v>
      </c>
      <c r="O325" s="35"/>
      <c r="P325" s="174">
        <f>O325*H325</f>
        <v>0</v>
      </c>
      <c r="Q325" s="174">
        <v>0.34661987999999999</v>
      </c>
      <c r="R325" s="174">
        <f>Q325*H325</f>
        <v>0.73656724500000004</v>
      </c>
      <c r="S325" s="174">
        <v>0</v>
      </c>
      <c r="T325" s="175">
        <f>S325*H325</f>
        <v>0</v>
      </c>
      <c r="AR325" s="17" t="s">
        <v>85</v>
      </c>
      <c r="AT325" s="17" t="s">
        <v>256</v>
      </c>
      <c r="AU325" s="17" t="s">
        <v>79</v>
      </c>
      <c r="AY325" s="17" t="s">
        <v>254</v>
      </c>
      <c r="BE325" s="176">
        <f>IF(N325="základní",J325,0)</f>
        <v>0</v>
      </c>
      <c r="BF325" s="176">
        <f>IF(N325="snížená",J325,0)</f>
        <v>0</v>
      </c>
      <c r="BG325" s="176">
        <f>IF(N325="zákl. přenesená",J325,0)</f>
        <v>0</v>
      </c>
      <c r="BH325" s="176">
        <f>IF(N325="sníž. přenesená",J325,0)</f>
        <v>0</v>
      </c>
      <c r="BI325" s="176">
        <f>IF(N325="nulová",J325,0)</f>
        <v>0</v>
      </c>
      <c r="BJ325" s="17" t="s">
        <v>9</v>
      </c>
      <c r="BK325" s="176">
        <f>ROUND(I325*H325,0)</f>
        <v>0</v>
      </c>
      <c r="BL325" s="17" t="s">
        <v>85</v>
      </c>
      <c r="BM325" s="17" t="s">
        <v>521</v>
      </c>
    </row>
    <row r="326" spans="2:65" s="11" customFormat="1" ht="13.5" x14ac:dyDescent="0.3">
      <c r="B326" s="177"/>
      <c r="D326" s="187" t="s">
        <v>263</v>
      </c>
      <c r="E326" s="186" t="s">
        <v>3</v>
      </c>
      <c r="F326" s="188" t="s">
        <v>522</v>
      </c>
      <c r="H326" s="189">
        <v>2.125</v>
      </c>
      <c r="I326" s="182"/>
      <c r="L326" s="177"/>
      <c r="M326" s="183"/>
      <c r="N326" s="184"/>
      <c r="O326" s="184"/>
      <c r="P326" s="184"/>
      <c r="Q326" s="184"/>
      <c r="R326" s="184"/>
      <c r="S326" s="184"/>
      <c r="T326" s="185"/>
      <c r="AT326" s="186" t="s">
        <v>263</v>
      </c>
      <c r="AU326" s="186" t="s">
        <v>79</v>
      </c>
      <c r="AV326" s="11" t="s">
        <v>79</v>
      </c>
      <c r="AW326" s="11" t="s">
        <v>36</v>
      </c>
      <c r="AX326" s="11" t="s">
        <v>72</v>
      </c>
      <c r="AY326" s="186" t="s">
        <v>254</v>
      </c>
    </row>
    <row r="327" spans="2:65" s="12" customFormat="1" ht="13.5" x14ac:dyDescent="0.3">
      <c r="B327" s="190"/>
      <c r="D327" s="178" t="s">
        <v>263</v>
      </c>
      <c r="E327" s="191" t="s">
        <v>3</v>
      </c>
      <c r="F327" s="192" t="s">
        <v>277</v>
      </c>
      <c r="H327" s="193">
        <v>2.125</v>
      </c>
      <c r="I327" s="194"/>
      <c r="L327" s="190"/>
      <c r="M327" s="195"/>
      <c r="N327" s="196"/>
      <c r="O327" s="196"/>
      <c r="P327" s="196"/>
      <c r="Q327" s="196"/>
      <c r="R327" s="196"/>
      <c r="S327" s="196"/>
      <c r="T327" s="197"/>
      <c r="AT327" s="198" t="s">
        <v>263</v>
      </c>
      <c r="AU327" s="198" t="s">
        <v>79</v>
      </c>
      <c r="AV327" s="12" t="s">
        <v>82</v>
      </c>
      <c r="AW327" s="12" t="s">
        <v>36</v>
      </c>
      <c r="AX327" s="12" t="s">
        <v>9</v>
      </c>
      <c r="AY327" s="198" t="s">
        <v>254</v>
      </c>
    </row>
    <row r="328" spans="2:65" s="1" customFormat="1" ht="31.5" customHeight="1" x14ac:dyDescent="0.3">
      <c r="B328" s="164"/>
      <c r="C328" s="165" t="s">
        <v>523</v>
      </c>
      <c r="D328" s="165" t="s">
        <v>256</v>
      </c>
      <c r="E328" s="166" t="s">
        <v>524</v>
      </c>
      <c r="F328" s="167" t="s">
        <v>525</v>
      </c>
      <c r="G328" s="168" t="s">
        <v>375</v>
      </c>
      <c r="H328" s="169">
        <v>80.495000000000005</v>
      </c>
      <c r="I328" s="170"/>
      <c r="J328" s="171">
        <f>ROUND(I328*H328,0)</f>
        <v>0</v>
      </c>
      <c r="K328" s="167" t="s">
        <v>3</v>
      </c>
      <c r="L328" s="34"/>
      <c r="M328" s="172" t="s">
        <v>3</v>
      </c>
      <c r="N328" s="173" t="s">
        <v>43</v>
      </c>
      <c r="O328" s="35"/>
      <c r="P328" s="174">
        <f>O328*H328</f>
        <v>0</v>
      </c>
      <c r="Q328" s="174">
        <v>0.71545773999999995</v>
      </c>
      <c r="R328" s="174">
        <f>Q328*H328</f>
        <v>57.590770781300002</v>
      </c>
      <c r="S328" s="174">
        <v>0</v>
      </c>
      <c r="T328" s="175">
        <f>S328*H328</f>
        <v>0</v>
      </c>
      <c r="AR328" s="17" t="s">
        <v>85</v>
      </c>
      <c r="AT328" s="17" t="s">
        <v>256</v>
      </c>
      <c r="AU328" s="17" t="s">
        <v>79</v>
      </c>
      <c r="AY328" s="17" t="s">
        <v>254</v>
      </c>
      <c r="BE328" s="176">
        <f>IF(N328="základní",J328,0)</f>
        <v>0</v>
      </c>
      <c r="BF328" s="176">
        <f>IF(N328="snížená",J328,0)</f>
        <v>0</v>
      </c>
      <c r="BG328" s="176">
        <f>IF(N328="zákl. přenesená",J328,0)</f>
        <v>0</v>
      </c>
      <c r="BH328" s="176">
        <f>IF(N328="sníž. přenesená",J328,0)</f>
        <v>0</v>
      </c>
      <c r="BI328" s="176">
        <f>IF(N328="nulová",J328,0)</f>
        <v>0</v>
      </c>
      <c r="BJ328" s="17" t="s">
        <v>9</v>
      </c>
      <c r="BK328" s="176">
        <f>ROUND(I328*H328,0)</f>
        <v>0</v>
      </c>
      <c r="BL328" s="17" t="s">
        <v>85</v>
      </c>
      <c r="BM328" s="17" t="s">
        <v>526</v>
      </c>
    </row>
    <row r="329" spans="2:65" s="11" customFormat="1" ht="13.5" x14ac:dyDescent="0.3">
      <c r="B329" s="177"/>
      <c r="D329" s="187" t="s">
        <v>263</v>
      </c>
      <c r="E329" s="186" t="s">
        <v>3</v>
      </c>
      <c r="F329" s="188" t="s">
        <v>527</v>
      </c>
      <c r="H329" s="189">
        <v>57.99</v>
      </c>
      <c r="I329" s="182"/>
      <c r="L329" s="177"/>
      <c r="M329" s="183"/>
      <c r="N329" s="184"/>
      <c r="O329" s="184"/>
      <c r="P329" s="184"/>
      <c r="Q329" s="184"/>
      <c r="R329" s="184"/>
      <c r="S329" s="184"/>
      <c r="T329" s="185"/>
      <c r="AT329" s="186" t="s">
        <v>263</v>
      </c>
      <c r="AU329" s="186" t="s">
        <v>79</v>
      </c>
      <c r="AV329" s="11" t="s">
        <v>79</v>
      </c>
      <c r="AW329" s="11" t="s">
        <v>36</v>
      </c>
      <c r="AX329" s="11" t="s">
        <v>72</v>
      </c>
      <c r="AY329" s="186" t="s">
        <v>254</v>
      </c>
    </row>
    <row r="330" spans="2:65" s="11" customFormat="1" ht="13.5" x14ac:dyDescent="0.3">
      <c r="B330" s="177"/>
      <c r="D330" s="187" t="s">
        <v>263</v>
      </c>
      <c r="E330" s="186" t="s">
        <v>3</v>
      </c>
      <c r="F330" s="188" t="s">
        <v>528</v>
      </c>
      <c r="H330" s="189">
        <v>-2.2280000000000002</v>
      </c>
      <c r="I330" s="182"/>
      <c r="L330" s="177"/>
      <c r="M330" s="183"/>
      <c r="N330" s="184"/>
      <c r="O330" s="184"/>
      <c r="P330" s="184"/>
      <c r="Q330" s="184"/>
      <c r="R330" s="184"/>
      <c r="S330" s="184"/>
      <c r="T330" s="185"/>
      <c r="AT330" s="186" t="s">
        <v>263</v>
      </c>
      <c r="AU330" s="186" t="s">
        <v>79</v>
      </c>
      <c r="AV330" s="11" t="s">
        <v>79</v>
      </c>
      <c r="AW330" s="11" t="s">
        <v>36</v>
      </c>
      <c r="AX330" s="11" t="s">
        <v>72</v>
      </c>
      <c r="AY330" s="186" t="s">
        <v>254</v>
      </c>
    </row>
    <row r="331" spans="2:65" s="12" customFormat="1" ht="13.5" x14ac:dyDescent="0.3">
      <c r="B331" s="190"/>
      <c r="D331" s="187" t="s">
        <v>263</v>
      </c>
      <c r="E331" s="198" t="s">
        <v>529</v>
      </c>
      <c r="F331" s="199" t="s">
        <v>277</v>
      </c>
      <c r="H331" s="200">
        <v>55.762</v>
      </c>
      <c r="I331" s="194"/>
      <c r="L331" s="190"/>
      <c r="M331" s="195"/>
      <c r="N331" s="196"/>
      <c r="O331" s="196"/>
      <c r="P331" s="196"/>
      <c r="Q331" s="196"/>
      <c r="R331" s="196"/>
      <c r="S331" s="196"/>
      <c r="T331" s="197"/>
      <c r="AT331" s="198" t="s">
        <v>263</v>
      </c>
      <c r="AU331" s="198" t="s">
        <v>79</v>
      </c>
      <c r="AV331" s="12" t="s">
        <v>82</v>
      </c>
      <c r="AW331" s="12" t="s">
        <v>36</v>
      </c>
      <c r="AX331" s="12" t="s">
        <v>72</v>
      </c>
      <c r="AY331" s="198" t="s">
        <v>254</v>
      </c>
    </row>
    <row r="332" spans="2:65" s="11" customFormat="1" ht="13.5" x14ac:dyDescent="0.3">
      <c r="B332" s="177"/>
      <c r="D332" s="187" t="s">
        <v>263</v>
      </c>
      <c r="E332" s="186" t="s">
        <v>3</v>
      </c>
      <c r="F332" s="188" t="s">
        <v>530</v>
      </c>
      <c r="H332" s="189">
        <v>7.8540000000000001</v>
      </c>
      <c r="I332" s="182"/>
      <c r="L332" s="177"/>
      <c r="M332" s="183"/>
      <c r="N332" s="184"/>
      <c r="O332" s="184"/>
      <c r="P332" s="184"/>
      <c r="Q332" s="184"/>
      <c r="R332" s="184"/>
      <c r="S332" s="184"/>
      <c r="T332" s="185"/>
      <c r="AT332" s="186" t="s">
        <v>263</v>
      </c>
      <c r="AU332" s="186" t="s">
        <v>79</v>
      </c>
      <c r="AV332" s="11" t="s">
        <v>79</v>
      </c>
      <c r="AW332" s="11" t="s">
        <v>36</v>
      </c>
      <c r="AX332" s="11" t="s">
        <v>72</v>
      </c>
      <c r="AY332" s="186" t="s">
        <v>254</v>
      </c>
    </row>
    <row r="333" spans="2:65" s="11" customFormat="1" ht="13.5" x14ac:dyDescent="0.3">
      <c r="B333" s="177"/>
      <c r="D333" s="187" t="s">
        <v>263</v>
      </c>
      <c r="E333" s="186" t="s">
        <v>3</v>
      </c>
      <c r="F333" s="188" t="s">
        <v>531</v>
      </c>
      <c r="H333" s="189">
        <v>5.8540000000000001</v>
      </c>
      <c r="I333" s="182"/>
      <c r="L333" s="177"/>
      <c r="M333" s="183"/>
      <c r="N333" s="184"/>
      <c r="O333" s="184"/>
      <c r="P333" s="184"/>
      <c r="Q333" s="184"/>
      <c r="R333" s="184"/>
      <c r="S333" s="184"/>
      <c r="T333" s="185"/>
      <c r="AT333" s="186" t="s">
        <v>263</v>
      </c>
      <c r="AU333" s="186" t="s">
        <v>79</v>
      </c>
      <c r="AV333" s="11" t="s">
        <v>79</v>
      </c>
      <c r="AW333" s="11" t="s">
        <v>36</v>
      </c>
      <c r="AX333" s="11" t="s">
        <v>72</v>
      </c>
      <c r="AY333" s="186" t="s">
        <v>254</v>
      </c>
    </row>
    <row r="334" spans="2:65" s="11" customFormat="1" ht="13.5" x14ac:dyDescent="0.3">
      <c r="B334" s="177"/>
      <c r="D334" s="187" t="s">
        <v>263</v>
      </c>
      <c r="E334" s="186" t="s">
        <v>3</v>
      </c>
      <c r="F334" s="188" t="s">
        <v>532</v>
      </c>
      <c r="H334" s="189">
        <v>11.025</v>
      </c>
      <c r="I334" s="182"/>
      <c r="L334" s="177"/>
      <c r="M334" s="183"/>
      <c r="N334" s="184"/>
      <c r="O334" s="184"/>
      <c r="P334" s="184"/>
      <c r="Q334" s="184"/>
      <c r="R334" s="184"/>
      <c r="S334" s="184"/>
      <c r="T334" s="185"/>
      <c r="AT334" s="186" t="s">
        <v>263</v>
      </c>
      <c r="AU334" s="186" t="s">
        <v>79</v>
      </c>
      <c r="AV334" s="11" t="s">
        <v>79</v>
      </c>
      <c r="AW334" s="11" t="s">
        <v>36</v>
      </c>
      <c r="AX334" s="11" t="s">
        <v>72</v>
      </c>
      <c r="AY334" s="186" t="s">
        <v>254</v>
      </c>
    </row>
    <row r="335" spans="2:65" s="12" customFormat="1" ht="13.5" x14ac:dyDescent="0.3">
      <c r="B335" s="190"/>
      <c r="D335" s="187" t="s">
        <v>263</v>
      </c>
      <c r="E335" s="198" t="s">
        <v>533</v>
      </c>
      <c r="F335" s="199" t="s">
        <v>277</v>
      </c>
      <c r="H335" s="200">
        <v>24.733000000000001</v>
      </c>
      <c r="I335" s="194"/>
      <c r="L335" s="190"/>
      <c r="M335" s="195"/>
      <c r="N335" s="196"/>
      <c r="O335" s="196"/>
      <c r="P335" s="196"/>
      <c r="Q335" s="196"/>
      <c r="R335" s="196"/>
      <c r="S335" s="196"/>
      <c r="T335" s="197"/>
      <c r="AT335" s="198" t="s">
        <v>263</v>
      </c>
      <c r="AU335" s="198" t="s">
        <v>79</v>
      </c>
      <c r="AV335" s="12" t="s">
        <v>82</v>
      </c>
      <c r="AW335" s="12" t="s">
        <v>36</v>
      </c>
      <c r="AX335" s="12" t="s">
        <v>72</v>
      </c>
      <c r="AY335" s="198" t="s">
        <v>254</v>
      </c>
    </row>
    <row r="336" spans="2:65" s="13" customFormat="1" ht="13.5" x14ac:dyDescent="0.3">
      <c r="B336" s="201"/>
      <c r="D336" s="178" t="s">
        <v>263</v>
      </c>
      <c r="E336" s="202" t="s">
        <v>3</v>
      </c>
      <c r="F336" s="203" t="s">
        <v>326</v>
      </c>
      <c r="H336" s="204">
        <v>80.495000000000005</v>
      </c>
      <c r="I336" s="205"/>
      <c r="L336" s="201"/>
      <c r="M336" s="206"/>
      <c r="N336" s="207"/>
      <c r="O336" s="207"/>
      <c r="P336" s="207"/>
      <c r="Q336" s="207"/>
      <c r="R336" s="207"/>
      <c r="S336" s="207"/>
      <c r="T336" s="208"/>
      <c r="AT336" s="209" t="s">
        <v>263</v>
      </c>
      <c r="AU336" s="209" t="s">
        <v>79</v>
      </c>
      <c r="AV336" s="13" t="s">
        <v>85</v>
      </c>
      <c r="AW336" s="13" t="s">
        <v>36</v>
      </c>
      <c r="AX336" s="13" t="s">
        <v>9</v>
      </c>
      <c r="AY336" s="209" t="s">
        <v>254</v>
      </c>
    </row>
    <row r="337" spans="2:65" s="1" customFormat="1" ht="22.5" customHeight="1" x14ac:dyDescent="0.3">
      <c r="B337" s="164"/>
      <c r="C337" s="165" t="s">
        <v>534</v>
      </c>
      <c r="D337" s="165" t="s">
        <v>256</v>
      </c>
      <c r="E337" s="166" t="s">
        <v>535</v>
      </c>
      <c r="F337" s="167" t="s">
        <v>536</v>
      </c>
      <c r="G337" s="168" t="s">
        <v>359</v>
      </c>
      <c r="H337" s="169">
        <v>0.83299999999999996</v>
      </c>
      <c r="I337" s="170"/>
      <c r="J337" s="171">
        <f>ROUND(I337*H337,0)</f>
        <v>0</v>
      </c>
      <c r="K337" s="167" t="s">
        <v>260</v>
      </c>
      <c r="L337" s="34"/>
      <c r="M337" s="172" t="s">
        <v>3</v>
      </c>
      <c r="N337" s="173" t="s">
        <v>43</v>
      </c>
      <c r="O337" s="35"/>
      <c r="P337" s="174">
        <f>O337*H337</f>
        <v>0</v>
      </c>
      <c r="Q337" s="174">
        <v>1.0587076</v>
      </c>
      <c r="R337" s="174">
        <f>Q337*H337</f>
        <v>0.88190343079999989</v>
      </c>
      <c r="S337" s="174">
        <v>0</v>
      </c>
      <c r="T337" s="175">
        <f>S337*H337</f>
        <v>0</v>
      </c>
      <c r="AR337" s="17" t="s">
        <v>85</v>
      </c>
      <c r="AT337" s="17" t="s">
        <v>256</v>
      </c>
      <c r="AU337" s="17" t="s">
        <v>79</v>
      </c>
      <c r="AY337" s="17" t="s">
        <v>254</v>
      </c>
      <c r="BE337" s="176">
        <f>IF(N337="základní",J337,0)</f>
        <v>0</v>
      </c>
      <c r="BF337" s="176">
        <f>IF(N337="snížená",J337,0)</f>
        <v>0</v>
      </c>
      <c r="BG337" s="176">
        <f>IF(N337="zákl. přenesená",J337,0)</f>
        <v>0</v>
      </c>
      <c r="BH337" s="176">
        <f>IF(N337="sníž. přenesená",J337,0)</f>
        <v>0</v>
      </c>
      <c r="BI337" s="176">
        <f>IF(N337="nulová",J337,0)</f>
        <v>0</v>
      </c>
      <c r="BJ337" s="17" t="s">
        <v>9</v>
      </c>
      <c r="BK337" s="176">
        <f>ROUND(I337*H337,0)</f>
        <v>0</v>
      </c>
      <c r="BL337" s="17" t="s">
        <v>85</v>
      </c>
      <c r="BM337" s="17" t="s">
        <v>537</v>
      </c>
    </row>
    <row r="338" spans="2:65" s="11" customFormat="1" ht="13.5" x14ac:dyDescent="0.3">
      <c r="B338" s="177"/>
      <c r="D338" s="187" t="s">
        <v>263</v>
      </c>
      <c r="E338" s="186" t="s">
        <v>3</v>
      </c>
      <c r="F338" s="188" t="s">
        <v>538</v>
      </c>
      <c r="H338" s="189">
        <v>0.83299999999999996</v>
      </c>
      <c r="I338" s="182"/>
      <c r="L338" s="177"/>
      <c r="M338" s="183"/>
      <c r="N338" s="184"/>
      <c r="O338" s="184"/>
      <c r="P338" s="184"/>
      <c r="Q338" s="184"/>
      <c r="R338" s="184"/>
      <c r="S338" s="184"/>
      <c r="T338" s="185"/>
      <c r="AT338" s="186" t="s">
        <v>263</v>
      </c>
      <c r="AU338" s="186" t="s">
        <v>79</v>
      </c>
      <c r="AV338" s="11" t="s">
        <v>79</v>
      </c>
      <c r="AW338" s="11" t="s">
        <v>36</v>
      </c>
      <c r="AX338" s="11" t="s">
        <v>9</v>
      </c>
      <c r="AY338" s="186" t="s">
        <v>254</v>
      </c>
    </row>
    <row r="339" spans="2:65" s="10" customFormat="1" ht="29.85" customHeight="1" x14ac:dyDescent="0.3">
      <c r="B339" s="150"/>
      <c r="D339" s="161" t="s">
        <v>71</v>
      </c>
      <c r="E339" s="162" t="s">
        <v>82</v>
      </c>
      <c r="F339" s="162" t="s">
        <v>539</v>
      </c>
      <c r="I339" s="153"/>
      <c r="J339" s="163">
        <f>BK339</f>
        <v>0</v>
      </c>
      <c r="L339" s="150"/>
      <c r="M339" s="155"/>
      <c r="N339" s="156"/>
      <c r="O339" s="156"/>
      <c r="P339" s="157">
        <f>SUM(P340:P430)</f>
        <v>0</v>
      </c>
      <c r="Q339" s="156"/>
      <c r="R339" s="157">
        <f>SUM(R340:R430)</f>
        <v>83.235313269822015</v>
      </c>
      <c r="S339" s="156"/>
      <c r="T339" s="158">
        <f>SUM(T340:T430)</f>
        <v>0</v>
      </c>
      <c r="AR339" s="151" t="s">
        <v>9</v>
      </c>
      <c r="AT339" s="159" t="s">
        <v>71</v>
      </c>
      <c r="AU339" s="159" t="s">
        <v>9</v>
      </c>
      <c r="AY339" s="151" t="s">
        <v>254</v>
      </c>
      <c r="BK339" s="160">
        <f>SUM(BK340:BK430)</f>
        <v>0</v>
      </c>
    </row>
    <row r="340" spans="2:65" s="1" customFormat="1" ht="31.5" customHeight="1" x14ac:dyDescent="0.3">
      <c r="B340" s="164"/>
      <c r="C340" s="165" t="s">
        <v>135</v>
      </c>
      <c r="D340" s="165" t="s">
        <v>256</v>
      </c>
      <c r="E340" s="166" t="s">
        <v>540</v>
      </c>
      <c r="F340" s="167" t="s">
        <v>541</v>
      </c>
      <c r="G340" s="168" t="s">
        <v>269</v>
      </c>
      <c r="H340" s="169">
        <v>0.9</v>
      </c>
      <c r="I340" s="170"/>
      <c r="J340" s="171">
        <f>ROUND(I340*H340,0)</f>
        <v>0</v>
      </c>
      <c r="K340" s="167" t="s">
        <v>260</v>
      </c>
      <c r="L340" s="34"/>
      <c r="M340" s="172" t="s">
        <v>3</v>
      </c>
      <c r="N340" s="173" t="s">
        <v>43</v>
      </c>
      <c r="O340" s="35"/>
      <c r="P340" s="174">
        <f>O340*H340</f>
        <v>0</v>
      </c>
      <c r="Q340" s="174">
        <v>2.6768000000000001</v>
      </c>
      <c r="R340" s="174">
        <f>Q340*H340</f>
        <v>2.4091200000000002</v>
      </c>
      <c r="S340" s="174">
        <v>0</v>
      </c>
      <c r="T340" s="175">
        <f>S340*H340</f>
        <v>0</v>
      </c>
      <c r="AR340" s="17" t="s">
        <v>85</v>
      </c>
      <c r="AT340" s="17" t="s">
        <v>256</v>
      </c>
      <c r="AU340" s="17" t="s">
        <v>79</v>
      </c>
      <c r="AY340" s="17" t="s">
        <v>254</v>
      </c>
      <c r="BE340" s="176">
        <f>IF(N340="základní",J340,0)</f>
        <v>0</v>
      </c>
      <c r="BF340" s="176">
        <f>IF(N340="snížená",J340,0)</f>
        <v>0</v>
      </c>
      <c r="BG340" s="176">
        <f>IF(N340="zákl. přenesená",J340,0)</f>
        <v>0</v>
      </c>
      <c r="BH340" s="176">
        <f>IF(N340="sníž. přenesená",J340,0)</f>
        <v>0</v>
      </c>
      <c r="BI340" s="176">
        <f>IF(N340="nulová",J340,0)</f>
        <v>0</v>
      </c>
      <c r="BJ340" s="17" t="s">
        <v>9</v>
      </c>
      <c r="BK340" s="176">
        <f>ROUND(I340*H340,0)</f>
        <v>0</v>
      </c>
      <c r="BL340" s="17" t="s">
        <v>85</v>
      </c>
      <c r="BM340" s="17" t="s">
        <v>542</v>
      </c>
    </row>
    <row r="341" spans="2:65" s="11" customFormat="1" ht="13.5" x14ac:dyDescent="0.3">
      <c r="B341" s="177"/>
      <c r="D341" s="187" t="s">
        <v>263</v>
      </c>
      <c r="E341" s="186" t="s">
        <v>3</v>
      </c>
      <c r="F341" s="188" t="s">
        <v>543</v>
      </c>
      <c r="H341" s="189">
        <v>0.9</v>
      </c>
      <c r="I341" s="182"/>
      <c r="L341" s="177"/>
      <c r="M341" s="183"/>
      <c r="N341" s="184"/>
      <c r="O341" s="184"/>
      <c r="P341" s="184"/>
      <c r="Q341" s="184"/>
      <c r="R341" s="184"/>
      <c r="S341" s="184"/>
      <c r="T341" s="185"/>
      <c r="AT341" s="186" t="s">
        <v>263</v>
      </c>
      <c r="AU341" s="186" t="s">
        <v>79</v>
      </c>
      <c r="AV341" s="11" t="s">
        <v>79</v>
      </c>
      <c r="AW341" s="11" t="s">
        <v>36</v>
      </c>
      <c r="AX341" s="11" t="s">
        <v>72</v>
      </c>
      <c r="AY341" s="186" t="s">
        <v>254</v>
      </c>
    </row>
    <row r="342" spans="2:65" s="12" customFormat="1" ht="13.5" x14ac:dyDescent="0.3">
      <c r="B342" s="190"/>
      <c r="D342" s="178" t="s">
        <v>263</v>
      </c>
      <c r="E342" s="191" t="s">
        <v>3</v>
      </c>
      <c r="F342" s="192" t="s">
        <v>544</v>
      </c>
      <c r="H342" s="193">
        <v>0.9</v>
      </c>
      <c r="I342" s="194"/>
      <c r="L342" s="190"/>
      <c r="M342" s="195"/>
      <c r="N342" s="196"/>
      <c r="O342" s="196"/>
      <c r="P342" s="196"/>
      <c r="Q342" s="196"/>
      <c r="R342" s="196"/>
      <c r="S342" s="196"/>
      <c r="T342" s="197"/>
      <c r="AT342" s="198" t="s">
        <v>263</v>
      </c>
      <c r="AU342" s="198" t="s">
        <v>79</v>
      </c>
      <c r="AV342" s="12" t="s">
        <v>82</v>
      </c>
      <c r="AW342" s="12" t="s">
        <v>36</v>
      </c>
      <c r="AX342" s="12" t="s">
        <v>9</v>
      </c>
      <c r="AY342" s="198" t="s">
        <v>254</v>
      </c>
    </row>
    <row r="343" spans="2:65" s="1" customFormat="1" ht="22.5" customHeight="1" x14ac:dyDescent="0.3">
      <c r="B343" s="164"/>
      <c r="C343" s="165" t="s">
        <v>545</v>
      </c>
      <c r="D343" s="165" t="s">
        <v>256</v>
      </c>
      <c r="E343" s="166" t="s">
        <v>546</v>
      </c>
      <c r="F343" s="167" t="s">
        <v>547</v>
      </c>
      <c r="G343" s="168" t="s">
        <v>269</v>
      </c>
      <c r="H343" s="169">
        <v>0.9</v>
      </c>
      <c r="I343" s="170"/>
      <c r="J343" s="171">
        <f>ROUND(I343*H343,0)</f>
        <v>0</v>
      </c>
      <c r="K343" s="167" t="s">
        <v>260</v>
      </c>
      <c r="L343" s="34"/>
      <c r="M343" s="172" t="s">
        <v>3</v>
      </c>
      <c r="N343" s="173" t="s">
        <v>43</v>
      </c>
      <c r="O343" s="35"/>
      <c r="P343" s="174">
        <f>O343*H343</f>
        <v>0</v>
      </c>
      <c r="Q343" s="174">
        <v>0</v>
      </c>
      <c r="R343" s="174">
        <f>Q343*H343</f>
        <v>0</v>
      </c>
      <c r="S343" s="174">
        <v>0</v>
      </c>
      <c r="T343" s="175">
        <f>S343*H343</f>
        <v>0</v>
      </c>
      <c r="AR343" s="17" t="s">
        <v>85</v>
      </c>
      <c r="AT343" s="17" t="s">
        <v>256</v>
      </c>
      <c r="AU343" s="17" t="s">
        <v>79</v>
      </c>
      <c r="AY343" s="17" t="s">
        <v>254</v>
      </c>
      <c r="BE343" s="176">
        <f>IF(N343="základní",J343,0)</f>
        <v>0</v>
      </c>
      <c r="BF343" s="176">
        <f>IF(N343="snížená",J343,0)</f>
        <v>0</v>
      </c>
      <c r="BG343" s="176">
        <f>IF(N343="zákl. přenesená",J343,0)</f>
        <v>0</v>
      </c>
      <c r="BH343" s="176">
        <f>IF(N343="sníž. přenesená",J343,0)</f>
        <v>0</v>
      </c>
      <c r="BI343" s="176">
        <f>IF(N343="nulová",J343,0)</f>
        <v>0</v>
      </c>
      <c r="BJ343" s="17" t="s">
        <v>9</v>
      </c>
      <c r="BK343" s="176">
        <f>ROUND(I343*H343,0)</f>
        <v>0</v>
      </c>
      <c r="BL343" s="17" t="s">
        <v>85</v>
      </c>
      <c r="BM343" s="17" t="s">
        <v>548</v>
      </c>
    </row>
    <row r="344" spans="2:65" s="11" customFormat="1" ht="13.5" x14ac:dyDescent="0.3">
      <c r="B344" s="177"/>
      <c r="D344" s="187" t="s">
        <v>263</v>
      </c>
      <c r="E344" s="186" t="s">
        <v>3</v>
      </c>
      <c r="F344" s="188" t="s">
        <v>543</v>
      </c>
      <c r="H344" s="189">
        <v>0.9</v>
      </c>
      <c r="I344" s="182"/>
      <c r="L344" s="177"/>
      <c r="M344" s="183"/>
      <c r="N344" s="184"/>
      <c r="O344" s="184"/>
      <c r="P344" s="184"/>
      <c r="Q344" s="184"/>
      <c r="R344" s="184"/>
      <c r="S344" s="184"/>
      <c r="T344" s="185"/>
      <c r="AT344" s="186" t="s">
        <v>263</v>
      </c>
      <c r="AU344" s="186" t="s">
        <v>79</v>
      </c>
      <c r="AV344" s="11" t="s">
        <v>79</v>
      </c>
      <c r="AW344" s="11" t="s">
        <v>36</v>
      </c>
      <c r="AX344" s="11" t="s">
        <v>72</v>
      </c>
      <c r="AY344" s="186" t="s">
        <v>254</v>
      </c>
    </row>
    <row r="345" spans="2:65" s="12" customFormat="1" ht="13.5" x14ac:dyDescent="0.3">
      <c r="B345" s="190"/>
      <c r="D345" s="178" t="s">
        <v>263</v>
      </c>
      <c r="E345" s="191" t="s">
        <v>3</v>
      </c>
      <c r="F345" s="192" t="s">
        <v>544</v>
      </c>
      <c r="H345" s="193">
        <v>0.9</v>
      </c>
      <c r="I345" s="194"/>
      <c r="L345" s="190"/>
      <c r="M345" s="195"/>
      <c r="N345" s="196"/>
      <c r="O345" s="196"/>
      <c r="P345" s="196"/>
      <c r="Q345" s="196"/>
      <c r="R345" s="196"/>
      <c r="S345" s="196"/>
      <c r="T345" s="197"/>
      <c r="AT345" s="198" t="s">
        <v>263</v>
      </c>
      <c r="AU345" s="198" t="s">
        <v>79</v>
      </c>
      <c r="AV345" s="12" t="s">
        <v>82</v>
      </c>
      <c r="AW345" s="12" t="s">
        <v>36</v>
      </c>
      <c r="AX345" s="12" t="s">
        <v>9</v>
      </c>
      <c r="AY345" s="198" t="s">
        <v>254</v>
      </c>
    </row>
    <row r="346" spans="2:65" s="1" customFormat="1" ht="22.5" customHeight="1" x14ac:dyDescent="0.3">
      <c r="B346" s="164"/>
      <c r="C346" s="165" t="s">
        <v>549</v>
      </c>
      <c r="D346" s="165" t="s">
        <v>256</v>
      </c>
      <c r="E346" s="166" t="s">
        <v>550</v>
      </c>
      <c r="F346" s="167" t="s">
        <v>551</v>
      </c>
      <c r="G346" s="168" t="s">
        <v>269</v>
      </c>
      <c r="H346" s="169">
        <v>0.20499999999999999</v>
      </c>
      <c r="I346" s="170"/>
      <c r="J346" s="171">
        <f>ROUND(I346*H346,0)</f>
        <v>0</v>
      </c>
      <c r="K346" s="167" t="s">
        <v>260</v>
      </c>
      <c r="L346" s="34"/>
      <c r="M346" s="172" t="s">
        <v>3</v>
      </c>
      <c r="N346" s="173" t="s">
        <v>43</v>
      </c>
      <c r="O346" s="35"/>
      <c r="P346" s="174">
        <f>O346*H346</f>
        <v>0</v>
      </c>
      <c r="Q346" s="174">
        <v>2.4532922039999998</v>
      </c>
      <c r="R346" s="174">
        <f>Q346*H346</f>
        <v>0.50292490181999994</v>
      </c>
      <c r="S346" s="174">
        <v>0</v>
      </c>
      <c r="T346" s="175">
        <f>S346*H346</f>
        <v>0</v>
      </c>
      <c r="AR346" s="17" t="s">
        <v>85</v>
      </c>
      <c r="AT346" s="17" t="s">
        <v>256</v>
      </c>
      <c r="AU346" s="17" t="s">
        <v>79</v>
      </c>
      <c r="AY346" s="17" t="s">
        <v>254</v>
      </c>
      <c r="BE346" s="176">
        <f>IF(N346="základní",J346,0)</f>
        <v>0</v>
      </c>
      <c r="BF346" s="176">
        <f>IF(N346="snížená",J346,0)</f>
        <v>0</v>
      </c>
      <c r="BG346" s="176">
        <f>IF(N346="zákl. přenesená",J346,0)</f>
        <v>0</v>
      </c>
      <c r="BH346" s="176">
        <f>IF(N346="sníž. přenesená",J346,0)</f>
        <v>0</v>
      </c>
      <c r="BI346" s="176">
        <f>IF(N346="nulová",J346,0)</f>
        <v>0</v>
      </c>
      <c r="BJ346" s="17" t="s">
        <v>9</v>
      </c>
      <c r="BK346" s="176">
        <f>ROUND(I346*H346,0)</f>
        <v>0</v>
      </c>
      <c r="BL346" s="17" t="s">
        <v>85</v>
      </c>
      <c r="BM346" s="17" t="s">
        <v>552</v>
      </c>
    </row>
    <row r="347" spans="2:65" s="11" customFormat="1" ht="13.5" x14ac:dyDescent="0.3">
      <c r="B347" s="177"/>
      <c r="D347" s="178" t="s">
        <v>263</v>
      </c>
      <c r="E347" s="179" t="s">
        <v>3</v>
      </c>
      <c r="F347" s="180" t="s">
        <v>553</v>
      </c>
      <c r="H347" s="181">
        <v>0.20499999999999999</v>
      </c>
      <c r="I347" s="182"/>
      <c r="L347" s="177"/>
      <c r="M347" s="183"/>
      <c r="N347" s="184"/>
      <c r="O347" s="184"/>
      <c r="P347" s="184"/>
      <c r="Q347" s="184"/>
      <c r="R347" s="184"/>
      <c r="S347" s="184"/>
      <c r="T347" s="185"/>
      <c r="AT347" s="186" t="s">
        <v>263</v>
      </c>
      <c r="AU347" s="186" t="s">
        <v>79</v>
      </c>
      <c r="AV347" s="11" t="s">
        <v>79</v>
      </c>
      <c r="AW347" s="11" t="s">
        <v>36</v>
      </c>
      <c r="AX347" s="11" t="s">
        <v>9</v>
      </c>
      <c r="AY347" s="186" t="s">
        <v>254</v>
      </c>
    </row>
    <row r="348" spans="2:65" s="1" customFormat="1" ht="22.5" customHeight="1" x14ac:dyDescent="0.3">
      <c r="B348" s="164"/>
      <c r="C348" s="165" t="s">
        <v>554</v>
      </c>
      <c r="D348" s="165" t="s">
        <v>256</v>
      </c>
      <c r="E348" s="166" t="s">
        <v>555</v>
      </c>
      <c r="F348" s="167" t="s">
        <v>556</v>
      </c>
      <c r="G348" s="168" t="s">
        <v>375</v>
      </c>
      <c r="H348" s="169">
        <v>1.3680000000000001</v>
      </c>
      <c r="I348" s="170"/>
      <c r="J348" s="171">
        <f>ROUND(I348*H348,0)</f>
        <v>0</v>
      </c>
      <c r="K348" s="167" t="s">
        <v>260</v>
      </c>
      <c r="L348" s="34"/>
      <c r="M348" s="172" t="s">
        <v>3</v>
      </c>
      <c r="N348" s="173" t="s">
        <v>43</v>
      </c>
      <c r="O348" s="35"/>
      <c r="P348" s="174">
        <f>O348*H348</f>
        <v>0</v>
      </c>
      <c r="Q348" s="174">
        <v>1.0859400000000001E-3</v>
      </c>
      <c r="R348" s="174">
        <f>Q348*H348</f>
        <v>1.4855659200000003E-3</v>
      </c>
      <c r="S348" s="174">
        <v>0</v>
      </c>
      <c r="T348" s="175">
        <f>S348*H348</f>
        <v>0</v>
      </c>
      <c r="AR348" s="17" t="s">
        <v>85</v>
      </c>
      <c r="AT348" s="17" t="s">
        <v>256</v>
      </c>
      <c r="AU348" s="17" t="s">
        <v>79</v>
      </c>
      <c r="AY348" s="17" t="s">
        <v>254</v>
      </c>
      <c r="BE348" s="176">
        <f>IF(N348="základní",J348,0)</f>
        <v>0</v>
      </c>
      <c r="BF348" s="176">
        <f>IF(N348="snížená",J348,0)</f>
        <v>0</v>
      </c>
      <c r="BG348" s="176">
        <f>IF(N348="zákl. přenesená",J348,0)</f>
        <v>0</v>
      </c>
      <c r="BH348" s="176">
        <f>IF(N348="sníž. přenesená",J348,0)</f>
        <v>0</v>
      </c>
      <c r="BI348" s="176">
        <f>IF(N348="nulová",J348,0)</f>
        <v>0</v>
      </c>
      <c r="BJ348" s="17" t="s">
        <v>9</v>
      </c>
      <c r="BK348" s="176">
        <f>ROUND(I348*H348,0)</f>
        <v>0</v>
      </c>
      <c r="BL348" s="17" t="s">
        <v>85</v>
      </c>
      <c r="BM348" s="17" t="s">
        <v>557</v>
      </c>
    </row>
    <row r="349" spans="2:65" s="11" customFormat="1" ht="13.5" x14ac:dyDescent="0.3">
      <c r="B349" s="177"/>
      <c r="D349" s="178" t="s">
        <v>263</v>
      </c>
      <c r="E349" s="179" t="s">
        <v>3</v>
      </c>
      <c r="F349" s="180" t="s">
        <v>558</v>
      </c>
      <c r="H349" s="181">
        <v>1.3680000000000001</v>
      </c>
      <c r="I349" s="182"/>
      <c r="L349" s="177"/>
      <c r="M349" s="183"/>
      <c r="N349" s="184"/>
      <c r="O349" s="184"/>
      <c r="P349" s="184"/>
      <c r="Q349" s="184"/>
      <c r="R349" s="184"/>
      <c r="S349" s="184"/>
      <c r="T349" s="185"/>
      <c r="AT349" s="186" t="s">
        <v>263</v>
      </c>
      <c r="AU349" s="186" t="s">
        <v>79</v>
      </c>
      <c r="AV349" s="11" t="s">
        <v>79</v>
      </c>
      <c r="AW349" s="11" t="s">
        <v>36</v>
      </c>
      <c r="AX349" s="11" t="s">
        <v>9</v>
      </c>
      <c r="AY349" s="186" t="s">
        <v>254</v>
      </c>
    </row>
    <row r="350" spans="2:65" s="1" customFormat="1" ht="22.5" customHeight="1" x14ac:dyDescent="0.3">
      <c r="B350" s="164"/>
      <c r="C350" s="165" t="s">
        <v>559</v>
      </c>
      <c r="D350" s="165" t="s">
        <v>256</v>
      </c>
      <c r="E350" s="166" t="s">
        <v>560</v>
      </c>
      <c r="F350" s="167" t="s">
        <v>561</v>
      </c>
      <c r="G350" s="168" t="s">
        <v>375</v>
      </c>
      <c r="H350" s="169">
        <v>1.3680000000000001</v>
      </c>
      <c r="I350" s="170"/>
      <c r="J350" s="171">
        <f>ROUND(I350*H350,0)</f>
        <v>0</v>
      </c>
      <c r="K350" s="167" t="s">
        <v>260</v>
      </c>
      <c r="L350" s="34"/>
      <c r="M350" s="172" t="s">
        <v>3</v>
      </c>
      <c r="N350" s="173" t="s">
        <v>43</v>
      </c>
      <c r="O350" s="35"/>
      <c r="P350" s="174">
        <f>O350*H350</f>
        <v>0</v>
      </c>
      <c r="Q350" s="174">
        <v>0</v>
      </c>
      <c r="R350" s="174">
        <f>Q350*H350</f>
        <v>0</v>
      </c>
      <c r="S350" s="174">
        <v>0</v>
      </c>
      <c r="T350" s="175">
        <f>S350*H350</f>
        <v>0</v>
      </c>
      <c r="AR350" s="17" t="s">
        <v>85</v>
      </c>
      <c r="AT350" s="17" t="s">
        <v>256</v>
      </c>
      <c r="AU350" s="17" t="s">
        <v>79</v>
      </c>
      <c r="AY350" s="17" t="s">
        <v>254</v>
      </c>
      <c r="BE350" s="176">
        <f>IF(N350="základní",J350,0)</f>
        <v>0</v>
      </c>
      <c r="BF350" s="176">
        <f>IF(N350="snížená",J350,0)</f>
        <v>0</v>
      </c>
      <c r="BG350" s="176">
        <f>IF(N350="zákl. přenesená",J350,0)</f>
        <v>0</v>
      </c>
      <c r="BH350" s="176">
        <f>IF(N350="sníž. přenesená",J350,0)</f>
        <v>0</v>
      </c>
      <c r="BI350" s="176">
        <f>IF(N350="nulová",J350,0)</f>
        <v>0</v>
      </c>
      <c r="BJ350" s="17" t="s">
        <v>9</v>
      </c>
      <c r="BK350" s="176">
        <f>ROUND(I350*H350,0)</f>
        <v>0</v>
      </c>
      <c r="BL350" s="17" t="s">
        <v>85</v>
      </c>
      <c r="BM350" s="17" t="s">
        <v>562</v>
      </c>
    </row>
    <row r="351" spans="2:65" s="1" customFormat="1" ht="22.5" customHeight="1" x14ac:dyDescent="0.3">
      <c r="B351" s="164"/>
      <c r="C351" s="165" t="s">
        <v>563</v>
      </c>
      <c r="D351" s="165" t="s">
        <v>256</v>
      </c>
      <c r="E351" s="166" t="s">
        <v>564</v>
      </c>
      <c r="F351" s="167" t="s">
        <v>565</v>
      </c>
      <c r="G351" s="168" t="s">
        <v>269</v>
      </c>
      <c r="H351" s="169">
        <v>1.1439999999999999</v>
      </c>
      <c r="I351" s="170"/>
      <c r="J351" s="171">
        <f>ROUND(I351*H351,0)</f>
        <v>0</v>
      </c>
      <c r="K351" s="167" t="s">
        <v>260</v>
      </c>
      <c r="L351" s="34"/>
      <c r="M351" s="172" t="s">
        <v>3</v>
      </c>
      <c r="N351" s="173" t="s">
        <v>43</v>
      </c>
      <c r="O351" s="35"/>
      <c r="P351" s="174">
        <f>O351*H351</f>
        <v>0</v>
      </c>
      <c r="Q351" s="174">
        <v>1.94302</v>
      </c>
      <c r="R351" s="174">
        <f>Q351*H351</f>
        <v>2.2228148799999996</v>
      </c>
      <c r="S351" s="174">
        <v>0</v>
      </c>
      <c r="T351" s="175">
        <f>S351*H351</f>
        <v>0</v>
      </c>
      <c r="AR351" s="17" t="s">
        <v>85</v>
      </c>
      <c r="AT351" s="17" t="s">
        <v>256</v>
      </c>
      <c r="AU351" s="17" t="s">
        <v>79</v>
      </c>
      <c r="AY351" s="17" t="s">
        <v>254</v>
      </c>
      <c r="BE351" s="176">
        <f>IF(N351="základní",J351,0)</f>
        <v>0</v>
      </c>
      <c r="BF351" s="176">
        <f>IF(N351="snížená",J351,0)</f>
        <v>0</v>
      </c>
      <c r="BG351" s="176">
        <f>IF(N351="zákl. přenesená",J351,0)</f>
        <v>0</v>
      </c>
      <c r="BH351" s="176">
        <f>IF(N351="sníž. přenesená",J351,0)</f>
        <v>0</v>
      </c>
      <c r="BI351" s="176">
        <f>IF(N351="nulová",J351,0)</f>
        <v>0</v>
      </c>
      <c r="BJ351" s="17" t="s">
        <v>9</v>
      </c>
      <c r="BK351" s="176">
        <f>ROUND(I351*H351,0)</f>
        <v>0</v>
      </c>
      <c r="BL351" s="17" t="s">
        <v>85</v>
      </c>
      <c r="BM351" s="17" t="s">
        <v>566</v>
      </c>
    </row>
    <row r="352" spans="2:65" s="11" customFormat="1" ht="13.5" x14ac:dyDescent="0.3">
      <c r="B352" s="177"/>
      <c r="D352" s="187" t="s">
        <v>263</v>
      </c>
      <c r="E352" s="186" t="s">
        <v>3</v>
      </c>
      <c r="F352" s="188" t="s">
        <v>567</v>
      </c>
      <c r="H352" s="189">
        <v>0.42</v>
      </c>
      <c r="I352" s="182"/>
      <c r="L352" s="177"/>
      <c r="M352" s="183"/>
      <c r="N352" s="184"/>
      <c r="O352" s="184"/>
      <c r="P352" s="184"/>
      <c r="Q352" s="184"/>
      <c r="R352" s="184"/>
      <c r="S352" s="184"/>
      <c r="T352" s="185"/>
      <c r="AT352" s="186" t="s">
        <v>263</v>
      </c>
      <c r="AU352" s="186" t="s">
        <v>79</v>
      </c>
      <c r="AV352" s="11" t="s">
        <v>79</v>
      </c>
      <c r="AW352" s="11" t="s">
        <v>36</v>
      </c>
      <c r="AX352" s="11" t="s">
        <v>72</v>
      </c>
      <c r="AY352" s="186" t="s">
        <v>254</v>
      </c>
    </row>
    <row r="353" spans="2:65" s="11" customFormat="1" ht="13.5" x14ac:dyDescent="0.3">
      <c r="B353" s="177"/>
      <c r="D353" s="187" t="s">
        <v>263</v>
      </c>
      <c r="E353" s="186" t="s">
        <v>3</v>
      </c>
      <c r="F353" s="188" t="s">
        <v>568</v>
      </c>
      <c r="H353" s="189">
        <v>0.21</v>
      </c>
      <c r="I353" s="182"/>
      <c r="L353" s="177"/>
      <c r="M353" s="183"/>
      <c r="N353" s="184"/>
      <c r="O353" s="184"/>
      <c r="P353" s="184"/>
      <c r="Q353" s="184"/>
      <c r="R353" s="184"/>
      <c r="S353" s="184"/>
      <c r="T353" s="185"/>
      <c r="AT353" s="186" t="s">
        <v>263</v>
      </c>
      <c r="AU353" s="186" t="s">
        <v>79</v>
      </c>
      <c r="AV353" s="11" t="s">
        <v>79</v>
      </c>
      <c r="AW353" s="11" t="s">
        <v>36</v>
      </c>
      <c r="AX353" s="11" t="s">
        <v>72</v>
      </c>
      <c r="AY353" s="186" t="s">
        <v>254</v>
      </c>
    </row>
    <row r="354" spans="2:65" s="11" customFormat="1" ht="13.5" x14ac:dyDescent="0.3">
      <c r="B354" s="177"/>
      <c r="D354" s="187" t="s">
        <v>263</v>
      </c>
      <c r="E354" s="186" t="s">
        <v>3</v>
      </c>
      <c r="F354" s="188" t="s">
        <v>569</v>
      </c>
      <c r="H354" s="189">
        <v>0.33600000000000002</v>
      </c>
      <c r="I354" s="182"/>
      <c r="L354" s="177"/>
      <c r="M354" s="183"/>
      <c r="N354" s="184"/>
      <c r="O354" s="184"/>
      <c r="P354" s="184"/>
      <c r="Q354" s="184"/>
      <c r="R354" s="184"/>
      <c r="S354" s="184"/>
      <c r="T354" s="185"/>
      <c r="AT354" s="186" t="s">
        <v>263</v>
      </c>
      <c r="AU354" s="186" t="s">
        <v>79</v>
      </c>
      <c r="AV354" s="11" t="s">
        <v>79</v>
      </c>
      <c r="AW354" s="11" t="s">
        <v>36</v>
      </c>
      <c r="AX354" s="11" t="s">
        <v>72</v>
      </c>
      <c r="AY354" s="186" t="s">
        <v>254</v>
      </c>
    </row>
    <row r="355" spans="2:65" s="11" customFormat="1" ht="13.5" x14ac:dyDescent="0.3">
      <c r="B355" s="177"/>
      <c r="D355" s="187" t="s">
        <v>263</v>
      </c>
      <c r="E355" s="186" t="s">
        <v>3</v>
      </c>
      <c r="F355" s="188" t="s">
        <v>570</v>
      </c>
      <c r="H355" s="189">
        <v>0.108</v>
      </c>
      <c r="I355" s="182"/>
      <c r="L355" s="177"/>
      <c r="M355" s="183"/>
      <c r="N355" s="184"/>
      <c r="O355" s="184"/>
      <c r="P355" s="184"/>
      <c r="Q355" s="184"/>
      <c r="R355" s="184"/>
      <c r="S355" s="184"/>
      <c r="T355" s="185"/>
      <c r="AT355" s="186" t="s">
        <v>263</v>
      </c>
      <c r="AU355" s="186" t="s">
        <v>79</v>
      </c>
      <c r="AV355" s="11" t="s">
        <v>79</v>
      </c>
      <c r="AW355" s="11" t="s">
        <v>36</v>
      </c>
      <c r="AX355" s="11" t="s">
        <v>72</v>
      </c>
      <c r="AY355" s="186" t="s">
        <v>254</v>
      </c>
    </row>
    <row r="356" spans="2:65" s="11" customFormat="1" ht="13.5" x14ac:dyDescent="0.3">
      <c r="B356" s="177"/>
      <c r="D356" s="187" t="s">
        <v>263</v>
      </c>
      <c r="E356" s="186" t="s">
        <v>3</v>
      </c>
      <c r="F356" s="188" t="s">
        <v>571</v>
      </c>
      <c r="H356" s="189">
        <v>7.0000000000000007E-2</v>
      </c>
      <c r="I356" s="182"/>
      <c r="L356" s="177"/>
      <c r="M356" s="183"/>
      <c r="N356" s="184"/>
      <c r="O356" s="184"/>
      <c r="P356" s="184"/>
      <c r="Q356" s="184"/>
      <c r="R356" s="184"/>
      <c r="S356" s="184"/>
      <c r="T356" s="185"/>
      <c r="AT356" s="186" t="s">
        <v>263</v>
      </c>
      <c r="AU356" s="186" t="s">
        <v>79</v>
      </c>
      <c r="AV356" s="11" t="s">
        <v>79</v>
      </c>
      <c r="AW356" s="11" t="s">
        <v>36</v>
      </c>
      <c r="AX356" s="11" t="s">
        <v>72</v>
      </c>
      <c r="AY356" s="186" t="s">
        <v>254</v>
      </c>
    </row>
    <row r="357" spans="2:65" s="12" customFormat="1" ht="13.5" x14ac:dyDescent="0.3">
      <c r="B357" s="190"/>
      <c r="D357" s="178" t="s">
        <v>263</v>
      </c>
      <c r="E357" s="191" t="s">
        <v>3</v>
      </c>
      <c r="F357" s="192" t="s">
        <v>277</v>
      </c>
      <c r="H357" s="193">
        <v>1.1439999999999999</v>
      </c>
      <c r="I357" s="194"/>
      <c r="L357" s="190"/>
      <c r="M357" s="195"/>
      <c r="N357" s="196"/>
      <c r="O357" s="196"/>
      <c r="P357" s="196"/>
      <c r="Q357" s="196"/>
      <c r="R357" s="196"/>
      <c r="S357" s="196"/>
      <c r="T357" s="197"/>
      <c r="AT357" s="198" t="s">
        <v>263</v>
      </c>
      <c r="AU357" s="198" t="s">
        <v>79</v>
      </c>
      <c r="AV357" s="12" t="s">
        <v>82</v>
      </c>
      <c r="AW357" s="12" t="s">
        <v>36</v>
      </c>
      <c r="AX357" s="12" t="s">
        <v>9</v>
      </c>
      <c r="AY357" s="198" t="s">
        <v>254</v>
      </c>
    </row>
    <row r="358" spans="2:65" s="1" customFormat="1" ht="22.5" customHeight="1" x14ac:dyDescent="0.3">
      <c r="B358" s="164"/>
      <c r="C358" s="165" t="s">
        <v>204</v>
      </c>
      <c r="D358" s="165" t="s">
        <v>256</v>
      </c>
      <c r="E358" s="166" t="s">
        <v>572</v>
      </c>
      <c r="F358" s="167" t="s">
        <v>573</v>
      </c>
      <c r="G358" s="168" t="s">
        <v>269</v>
      </c>
      <c r="H358" s="169">
        <v>0.13200000000000001</v>
      </c>
      <c r="I358" s="170"/>
      <c r="J358" s="171">
        <f>ROUND(I358*H358,0)</f>
        <v>0</v>
      </c>
      <c r="K358" s="167" t="s">
        <v>260</v>
      </c>
      <c r="L358" s="34"/>
      <c r="M358" s="172" t="s">
        <v>3</v>
      </c>
      <c r="N358" s="173" t="s">
        <v>43</v>
      </c>
      <c r="O358" s="35"/>
      <c r="P358" s="174">
        <f>O358*H358</f>
        <v>0</v>
      </c>
      <c r="Q358" s="174">
        <v>2.4532973519999999</v>
      </c>
      <c r="R358" s="174">
        <f>Q358*H358</f>
        <v>0.32383525046400002</v>
      </c>
      <c r="S358" s="174">
        <v>0</v>
      </c>
      <c r="T358" s="175">
        <f>S358*H358</f>
        <v>0</v>
      </c>
      <c r="AR358" s="17" t="s">
        <v>85</v>
      </c>
      <c r="AT358" s="17" t="s">
        <v>256</v>
      </c>
      <c r="AU358" s="17" t="s">
        <v>79</v>
      </c>
      <c r="AY358" s="17" t="s">
        <v>254</v>
      </c>
      <c r="BE358" s="176">
        <f>IF(N358="základní",J358,0)</f>
        <v>0</v>
      </c>
      <c r="BF358" s="176">
        <f>IF(N358="snížená",J358,0)</f>
        <v>0</v>
      </c>
      <c r="BG358" s="176">
        <f>IF(N358="zákl. přenesená",J358,0)</f>
        <v>0</v>
      </c>
      <c r="BH358" s="176">
        <f>IF(N358="sníž. přenesená",J358,0)</f>
        <v>0</v>
      </c>
      <c r="BI358" s="176">
        <f>IF(N358="nulová",J358,0)</f>
        <v>0</v>
      </c>
      <c r="BJ358" s="17" t="s">
        <v>9</v>
      </c>
      <c r="BK358" s="176">
        <f>ROUND(I358*H358,0)</f>
        <v>0</v>
      </c>
      <c r="BL358" s="17" t="s">
        <v>85</v>
      </c>
      <c r="BM358" s="17" t="s">
        <v>574</v>
      </c>
    </row>
    <row r="359" spans="2:65" s="11" customFormat="1" ht="13.5" x14ac:dyDescent="0.3">
      <c r="B359" s="177"/>
      <c r="D359" s="187" t="s">
        <v>263</v>
      </c>
      <c r="E359" s="186" t="s">
        <v>3</v>
      </c>
      <c r="F359" s="188" t="s">
        <v>575</v>
      </c>
      <c r="H359" s="189">
        <v>0.13200000000000001</v>
      </c>
      <c r="I359" s="182"/>
      <c r="L359" s="177"/>
      <c r="M359" s="183"/>
      <c r="N359" s="184"/>
      <c r="O359" s="184"/>
      <c r="P359" s="184"/>
      <c r="Q359" s="184"/>
      <c r="R359" s="184"/>
      <c r="S359" s="184"/>
      <c r="T359" s="185"/>
      <c r="AT359" s="186" t="s">
        <v>263</v>
      </c>
      <c r="AU359" s="186" t="s">
        <v>79</v>
      </c>
      <c r="AV359" s="11" t="s">
        <v>79</v>
      </c>
      <c r="AW359" s="11" t="s">
        <v>36</v>
      </c>
      <c r="AX359" s="11" t="s">
        <v>72</v>
      </c>
      <c r="AY359" s="186" t="s">
        <v>254</v>
      </c>
    </row>
    <row r="360" spans="2:65" s="12" customFormat="1" ht="13.5" x14ac:dyDescent="0.3">
      <c r="B360" s="190"/>
      <c r="D360" s="178" t="s">
        <v>263</v>
      </c>
      <c r="E360" s="191" t="s">
        <v>3</v>
      </c>
      <c r="F360" s="192" t="s">
        <v>576</v>
      </c>
      <c r="H360" s="193">
        <v>0.13200000000000001</v>
      </c>
      <c r="I360" s="194"/>
      <c r="L360" s="190"/>
      <c r="M360" s="195"/>
      <c r="N360" s="196"/>
      <c r="O360" s="196"/>
      <c r="P360" s="196"/>
      <c r="Q360" s="196"/>
      <c r="R360" s="196"/>
      <c r="S360" s="196"/>
      <c r="T360" s="197"/>
      <c r="AT360" s="198" t="s">
        <v>263</v>
      </c>
      <c r="AU360" s="198" t="s">
        <v>79</v>
      </c>
      <c r="AV360" s="12" t="s">
        <v>82</v>
      </c>
      <c r="AW360" s="12" t="s">
        <v>36</v>
      </c>
      <c r="AX360" s="12" t="s">
        <v>9</v>
      </c>
      <c r="AY360" s="198" t="s">
        <v>254</v>
      </c>
    </row>
    <row r="361" spans="2:65" s="1" customFormat="1" ht="22.5" customHeight="1" x14ac:dyDescent="0.3">
      <c r="B361" s="164"/>
      <c r="C361" s="165" t="s">
        <v>577</v>
      </c>
      <c r="D361" s="165" t="s">
        <v>256</v>
      </c>
      <c r="E361" s="166" t="s">
        <v>578</v>
      </c>
      <c r="F361" s="167" t="s">
        <v>579</v>
      </c>
      <c r="G361" s="168" t="s">
        <v>375</v>
      </c>
      <c r="H361" s="169">
        <v>2.0379999999999998</v>
      </c>
      <c r="I361" s="170"/>
      <c r="J361" s="171">
        <f>ROUND(I361*H361,0)</f>
        <v>0</v>
      </c>
      <c r="K361" s="167" t="s">
        <v>260</v>
      </c>
      <c r="L361" s="34"/>
      <c r="M361" s="172" t="s">
        <v>3</v>
      </c>
      <c r="N361" s="173" t="s">
        <v>43</v>
      </c>
      <c r="O361" s="35"/>
      <c r="P361" s="174">
        <f>O361*H361</f>
        <v>0</v>
      </c>
      <c r="Q361" s="174">
        <v>1.0517179999999999E-2</v>
      </c>
      <c r="R361" s="174">
        <f>Q361*H361</f>
        <v>2.1434012839999995E-2</v>
      </c>
      <c r="S361" s="174">
        <v>0</v>
      </c>
      <c r="T361" s="175">
        <f>S361*H361</f>
        <v>0</v>
      </c>
      <c r="AR361" s="17" t="s">
        <v>85</v>
      </c>
      <c r="AT361" s="17" t="s">
        <v>256</v>
      </c>
      <c r="AU361" s="17" t="s">
        <v>79</v>
      </c>
      <c r="AY361" s="17" t="s">
        <v>254</v>
      </c>
      <c r="BE361" s="176">
        <f>IF(N361="základní",J361,0)</f>
        <v>0</v>
      </c>
      <c r="BF361" s="176">
        <f>IF(N361="snížená",J361,0)</f>
        <v>0</v>
      </c>
      <c r="BG361" s="176">
        <f>IF(N361="zákl. přenesená",J361,0)</f>
        <v>0</v>
      </c>
      <c r="BH361" s="176">
        <f>IF(N361="sníž. přenesená",J361,0)</f>
        <v>0</v>
      </c>
      <c r="BI361" s="176">
        <f>IF(N361="nulová",J361,0)</f>
        <v>0</v>
      </c>
      <c r="BJ361" s="17" t="s">
        <v>9</v>
      </c>
      <c r="BK361" s="176">
        <f>ROUND(I361*H361,0)</f>
        <v>0</v>
      </c>
      <c r="BL361" s="17" t="s">
        <v>85</v>
      </c>
      <c r="BM361" s="17" t="s">
        <v>580</v>
      </c>
    </row>
    <row r="362" spans="2:65" s="11" customFormat="1" ht="13.5" x14ac:dyDescent="0.3">
      <c r="B362" s="177"/>
      <c r="D362" s="187" t="s">
        <v>263</v>
      </c>
      <c r="E362" s="186" t="s">
        <v>3</v>
      </c>
      <c r="F362" s="188" t="s">
        <v>581</v>
      </c>
      <c r="H362" s="189">
        <v>0.88100000000000001</v>
      </c>
      <c r="I362" s="182"/>
      <c r="L362" s="177"/>
      <c r="M362" s="183"/>
      <c r="N362" s="184"/>
      <c r="O362" s="184"/>
      <c r="P362" s="184"/>
      <c r="Q362" s="184"/>
      <c r="R362" s="184"/>
      <c r="S362" s="184"/>
      <c r="T362" s="185"/>
      <c r="AT362" s="186" t="s">
        <v>263</v>
      </c>
      <c r="AU362" s="186" t="s">
        <v>79</v>
      </c>
      <c r="AV362" s="11" t="s">
        <v>79</v>
      </c>
      <c r="AW362" s="11" t="s">
        <v>36</v>
      </c>
      <c r="AX362" s="11" t="s">
        <v>72</v>
      </c>
      <c r="AY362" s="186" t="s">
        <v>254</v>
      </c>
    </row>
    <row r="363" spans="2:65" s="11" customFormat="1" ht="13.5" x14ac:dyDescent="0.3">
      <c r="B363" s="177"/>
      <c r="D363" s="187" t="s">
        <v>263</v>
      </c>
      <c r="E363" s="186" t="s">
        <v>3</v>
      </c>
      <c r="F363" s="188" t="s">
        <v>582</v>
      </c>
      <c r="H363" s="189">
        <v>1.157</v>
      </c>
      <c r="I363" s="182"/>
      <c r="L363" s="177"/>
      <c r="M363" s="183"/>
      <c r="N363" s="184"/>
      <c r="O363" s="184"/>
      <c r="P363" s="184"/>
      <c r="Q363" s="184"/>
      <c r="R363" s="184"/>
      <c r="S363" s="184"/>
      <c r="T363" s="185"/>
      <c r="AT363" s="186" t="s">
        <v>263</v>
      </c>
      <c r="AU363" s="186" t="s">
        <v>79</v>
      </c>
      <c r="AV363" s="11" t="s">
        <v>79</v>
      </c>
      <c r="AW363" s="11" t="s">
        <v>36</v>
      </c>
      <c r="AX363" s="11" t="s">
        <v>72</v>
      </c>
      <c r="AY363" s="186" t="s">
        <v>254</v>
      </c>
    </row>
    <row r="364" spans="2:65" s="12" customFormat="1" ht="13.5" x14ac:dyDescent="0.3">
      <c r="B364" s="190"/>
      <c r="D364" s="178" t="s">
        <v>263</v>
      </c>
      <c r="E364" s="191" t="s">
        <v>3</v>
      </c>
      <c r="F364" s="192" t="s">
        <v>583</v>
      </c>
      <c r="H364" s="193">
        <v>2.0379999999999998</v>
      </c>
      <c r="I364" s="194"/>
      <c r="L364" s="190"/>
      <c r="M364" s="195"/>
      <c r="N364" s="196"/>
      <c r="O364" s="196"/>
      <c r="P364" s="196"/>
      <c r="Q364" s="196"/>
      <c r="R364" s="196"/>
      <c r="S364" s="196"/>
      <c r="T364" s="197"/>
      <c r="AT364" s="198" t="s">
        <v>263</v>
      </c>
      <c r="AU364" s="198" t="s">
        <v>79</v>
      </c>
      <c r="AV364" s="12" t="s">
        <v>82</v>
      </c>
      <c r="AW364" s="12" t="s">
        <v>36</v>
      </c>
      <c r="AX364" s="12" t="s">
        <v>9</v>
      </c>
      <c r="AY364" s="198" t="s">
        <v>254</v>
      </c>
    </row>
    <row r="365" spans="2:65" s="1" customFormat="1" ht="22.5" customHeight="1" x14ac:dyDescent="0.3">
      <c r="B365" s="164"/>
      <c r="C365" s="165" t="s">
        <v>584</v>
      </c>
      <c r="D365" s="165" t="s">
        <v>256</v>
      </c>
      <c r="E365" s="166" t="s">
        <v>585</v>
      </c>
      <c r="F365" s="167" t="s">
        <v>586</v>
      </c>
      <c r="G365" s="168" t="s">
        <v>375</v>
      </c>
      <c r="H365" s="169">
        <v>2.0379999999999998</v>
      </c>
      <c r="I365" s="170"/>
      <c r="J365" s="171">
        <f>ROUND(I365*H365,0)</f>
        <v>0</v>
      </c>
      <c r="K365" s="167" t="s">
        <v>260</v>
      </c>
      <c r="L365" s="34"/>
      <c r="M365" s="172" t="s">
        <v>3</v>
      </c>
      <c r="N365" s="173" t="s">
        <v>43</v>
      </c>
      <c r="O365" s="35"/>
      <c r="P365" s="174">
        <f>O365*H365</f>
        <v>0</v>
      </c>
      <c r="Q365" s="174">
        <v>0</v>
      </c>
      <c r="R365" s="174">
        <f>Q365*H365</f>
        <v>0</v>
      </c>
      <c r="S365" s="174">
        <v>0</v>
      </c>
      <c r="T365" s="175">
        <f>S365*H365</f>
        <v>0</v>
      </c>
      <c r="AR365" s="17" t="s">
        <v>85</v>
      </c>
      <c r="AT365" s="17" t="s">
        <v>256</v>
      </c>
      <c r="AU365" s="17" t="s">
        <v>79</v>
      </c>
      <c r="AY365" s="17" t="s">
        <v>254</v>
      </c>
      <c r="BE365" s="176">
        <f>IF(N365="základní",J365,0)</f>
        <v>0</v>
      </c>
      <c r="BF365" s="176">
        <f>IF(N365="snížená",J365,0)</f>
        <v>0</v>
      </c>
      <c r="BG365" s="176">
        <f>IF(N365="zákl. přenesená",J365,0)</f>
        <v>0</v>
      </c>
      <c r="BH365" s="176">
        <f>IF(N365="sníž. přenesená",J365,0)</f>
        <v>0</v>
      </c>
      <c r="BI365" s="176">
        <f>IF(N365="nulová",J365,0)</f>
        <v>0</v>
      </c>
      <c r="BJ365" s="17" t="s">
        <v>9</v>
      </c>
      <c r="BK365" s="176">
        <f>ROUND(I365*H365,0)</f>
        <v>0</v>
      </c>
      <c r="BL365" s="17" t="s">
        <v>85</v>
      </c>
      <c r="BM365" s="17" t="s">
        <v>587</v>
      </c>
    </row>
    <row r="366" spans="2:65" s="1" customFormat="1" ht="22.5" customHeight="1" x14ac:dyDescent="0.3">
      <c r="B366" s="164"/>
      <c r="C366" s="165" t="s">
        <v>588</v>
      </c>
      <c r="D366" s="165" t="s">
        <v>256</v>
      </c>
      <c r="E366" s="166" t="s">
        <v>589</v>
      </c>
      <c r="F366" s="167" t="s">
        <v>590</v>
      </c>
      <c r="G366" s="168" t="s">
        <v>359</v>
      </c>
      <c r="H366" s="169">
        <v>8.9999999999999993E-3</v>
      </c>
      <c r="I366" s="170"/>
      <c r="J366" s="171">
        <f>ROUND(I366*H366,0)</f>
        <v>0</v>
      </c>
      <c r="K366" s="167" t="s">
        <v>260</v>
      </c>
      <c r="L366" s="34"/>
      <c r="M366" s="172" t="s">
        <v>3</v>
      </c>
      <c r="N366" s="173" t="s">
        <v>43</v>
      </c>
      <c r="O366" s="35"/>
      <c r="P366" s="174">
        <f>O366*H366</f>
        <v>0</v>
      </c>
      <c r="Q366" s="174">
        <v>1.0452812</v>
      </c>
      <c r="R366" s="174">
        <f>Q366*H366</f>
        <v>9.4075307999999993E-3</v>
      </c>
      <c r="S366" s="174">
        <v>0</v>
      </c>
      <c r="T366" s="175">
        <f>S366*H366</f>
        <v>0</v>
      </c>
      <c r="AR366" s="17" t="s">
        <v>85</v>
      </c>
      <c r="AT366" s="17" t="s">
        <v>256</v>
      </c>
      <c r="AU366" s="17" t="s">
        <v>79</v>
      </c>
      <c r="AY366" s="17" t="s">
        <v>254</v>
      </c>
      <c r="BE366" s="176">
        <f>IF(N366="základní",J366,0)</f>
        <v>0</v>
      </c>
      <c r="BF366" s="176">
        <f>IF(N366="snížená",J366,0)</f>
        <v>0</v>
      </c>
      <c r="BG366" s="176">
        <f>IF(N366="zákl. přenesená",J366,0)</f>
        <v>0</v>
      </c>
      <c r="BH366" s="176">
        <f>IF(N366="sníž. přenesená",J366,0)</f>
        <v>0</v>
      </c>
      <c r="BI366" s="176">
        <f>IF(N366="nulová",J366,0)</f>
        <v>0</v>
      </c>
      <c r="BJ366" s="17" t="s">
        <v>9</v>
      </c>
      <c r="BK366" s="176">
        <f>ROUND(I366*H366,0)</f>
        <v>0</v>
      </c>
      <c r="BL366" s="17" t="s">
        <v>85</v>
      </c>
      <c r="BM366" s="17" t="s">
        <v>591</v>
      </c>
    </row>
    <row r="367" spans="2:65" s="11" customFormat="1" ht="13.5" x14ac:dyDescent="0.3">
      <c r="B367" s="177"/>
      <c r="D367" s="178" t="s">
        <v>263</v>
      </c>
      <c r="E367" s="179" t="s">
        <v>3</v>
      </c>
      <c r="F367" s="180" t="s">
        <v>592</v>
      </c>
      <c r="H367" s="181">
        <v>8.9999999999999993E-3</v>
      </c>
      <c r="I367" s="182"/>
      <c r="L367" s="177"/>
      <c r="M367" s="183"/>
      <c r="N367" s="184"/>
      <c r="O367" s="184"/>
      <c r="P367" s="184"/>
      <c r="Q367" s="184"/>
      <c r="R367" s="184"/>
      <c r="S367" s="184"/>
      <c r="T367" s="185"/>
      <c r="AT367" s="186" t="s">
        <v>263</v>
      </c>
      <c r="AU367" s="186" t="s">
        <v>79</v>
      </c>
      <c r="AV367" s="11" t="s">
        <v>79</v>
      </c>
      <c r="AW367" s="11" t="s">
        <v>36</v>
      </c>
      <c r="AX367" s="11" t="s">
        <v>9</v>
      </c>
      <c r="AY367" s="186" t="s">
        <v>254</v>
      </c>
    </row>
    <row r="368" spans="2:65" s="1" customFormat="1" ht="22.5" customHeight="1" x14ac:dyDescent="0.3">
      <c r="B368" s="164"/>
      <c r="C368" s="165" t="s">
        <v>593</v>
      </c>
      <c r="D368" s="165" t="s">
        <v>256</v>
      </c>
      <c r="E368" s="166" t="s">
        <v>594</v>
      </c>
      <c r="F368" s="167" t="s">
        <v>595</v>
      </c>
      <c r="G368" s="168" t="s">
        <v>359</v>
      </c>
      <c r="H368" s="169">
        <v>0.69099999999999995</v>
      </c>
      <c r="I368" s="170"/>
      <c r="J368" s="171">
        <f>ROUND(I368*H368,0)</f>
        <v>0</v>
      </c>
      <c r="K368" s="167" t="s">
        <v>260</v>
      </c>
      <c r="L368" s="34"/>
      <c r="M368" s="172" t="s">
        <v>3</v>
      </c>
      <c r="N368" s="173" t="s">
        <v>43</v>
      </c>
      <c r="O368" s="35"/>
      <c r="P368" s="174">
        <f>O368*H368</f>
        <v>0</v>
      </c>
      <c r="Q368" s="174">
        <v>1.0900000000000001</v>
      </c>
      <c r="R368" s="174">
        <f>Q368*H368</f>
        <v>0.75319000000000003</v>
      </c>
      <c r="S368" s="174">
        <v>0</v>
      </c>
      <c r="T368" s="175">
        <f>S368*H368</f>
        <v>0</v>
      </c>
      <c r="AR368" s="17" t="s">
        <v>85</v>
      </c>
      <c r="AT368" s="17" t="s">
        <v>256</v>
      </c>
      <c r="AU368" s="17" t="s">
        <v>79</v>
      </c>
      <c r="AY368" s="17" t="s">
        <v>254</v>
      </c>
      <c r="BE368" s="176">
        <f>IF(N368="základní",J368,0)</f>
        <v>0</v>
      </c>
      <c r="BF368" s="176">
        <f>IF(N368="snížená",J368,0)</f>
        <v>0</v>
      </c>
      <c r="BG368" s="176">
        <f>IF(N368="zákl. přenesená",J368,0)</f>
        <v>0</v>
      </c>
      <c r="BH368" s="176">
        <f>IF(N368="sníž. přenesená",J368,0)</f>
        <v>0</v>
      </c>
      <c r="BI368" s="176">
        <f>IF(N368="nulová",J368,0)</f>
        <v>0</v>
      </c>
      <c r="BJ368" s="17" t="s">
        <v>9</v>
      </c>
      <c r="BK368" s="176">
        <f>ROUND(I368*H368,0)</f>
        <v>0</v>
      </c>
      <c r="BL368" s="17" t="s">
        <v>85</v>
      </c>
      <c r="BM368" s="17" t="s">
        <v>596</v>
      </c>
    </row>
    <row r="369" spans="2:65" s="11" customFormat="1" ht="13.5" x14ac:dyDescent="0.3">
      <c r="B369" s="177"/>
      <c r="D369" s="178" t="s">
        <v>263</v>
      </c>
      <c r="E369" s="179" t="s">
        <v>3</v>
      </c>
      <c r="F369" s="180" t="s">
        <v>597</v>
      </c>
      <c r="H369" s="181">
        <v>0.69099999999999995</v>
      </c>
      <c r="I369" s="182"/>
      <c r="L369" s="177"/>
      <c r="M369" s="183"/>
      <c r="N369" s="184"/>
      <c r="O369" s="184"/>
      <c r="P369" s="184"/>
      <c r="Q369" s="184"/>
      <c r="R369" s="184"/>
      <c r="S369" s="184"/>
      <c r="T369" s="185"/>
      <c r="AT369" s="186" t="s">
        <v>263</v>
      </c>
      <c r="AU369" s="186" t="s">
        <v>79</v>
      </c>
      <c r="AV369" s="11" t="s">
        <v>79</v>
      </c>
      <c r="AW369" s="11" t="s">
        <v>36</v>
      </c>
      <c r="AX369" s="11" t="s">
        <v>9</v>
      </c>
      <c r="AY369" s="186" t="s">
        <v>254</v>
      </c>
    </row>
    <row r="370" spans="2:65" s="1" customFormat="1" ht="22.5" customHeight="1" x14ac:dyDescent="0.3">
      <c r="B370" s="164"/>
      <c r="C370" s="165" t="s">
        <v>598</v>
      </c>
      <c r="D370" s="165" t="s">
        <v>256</v>
      </c>
      <c r="E370" s="166" t="s">
        <v>599</v>
      </c>
      <c r="F370" s="167" t="s">
        <v>600</v>
      </c>
      <c r="G370" s="168" t="s">
        <v>375</v>
      </c>
      <c r="H370" s="169">
        <v>10.8</v>
      </c>
      <c r="I370" s="170"/>
      <c r="J370" s="171">
        <f>ROUND(I370*H370,0)</f>
        <v>0</v>
      </c>
      <c r="K370" s="167" t="s">
        <v>260</v>
      </c>
      <c r="L370" s="34"/>
      <c r="M370" s="172" t="s">
        <v>3</v>
      </c>
      <c r="N370" s="173" t="s">
        <v>43</v>
      </c>
      <c r="O370" s="35"/>
      <c r="P370" s="174">
        <f>O370*H370</f>
        <v>0</v>
      </c>
      <c r="Q370" s="174">
        <v>2.8570000000000002E-2</v>
      </c>
      <c r="R370" s="174">
        <f>Q370*H370</f>
        <v>0.30855600000000005</v>
      </c>
      <c r="S370" s="174">
        <v>0</v>
      </c>
      <c r="T370" s="175">
        <f>S370*H370</f>
        <v>0</v>
      </c>
      <c r="AR370" s="17" t="s">
        <v>85</v>
      </c>
      <c r="AT370" s="17" t="s">
        <v>256</v>
      </c>
      <c r="AU370" s="17" t="s">
        <v>79</v>
      </c>
      <c r="AY370" s="17" t="s">
        <v>254</v>
      </c>
      <c r="BE370" s="176">
        <f>IF(N370="základní",J370,0)</f>
        <v>0</v>
      </c>
      <c r="BF370" s="176">
        <f>IF(N370="snížená",J370,0)</f>
        <v>0</v>
      </c>
      <c r="BG370" s="176">
        <f>IF(N370="zákl. přenesená",J370,0)</f>
        <v>0</v>
      </c>
      <c r="BH370" s="176">
        <f>IF(N370="sníž. přenesená",J370,0)</f>
        <v>0</v>
      </c>
      <c r="BI370" s="176">
        <f>IF(N370="nulová",J370,0)</f>
        <v>0</v>
      </c>
      <c r="BJ370" s="17" t="s">
        <v>9</v>
      </c>
      <c r="BK370" s="176">
        <f>ROUND(I370*H370,0)</f>
        <v>0</v>
      </c>
      <c r="BL370" s="17" t="s">
        <v>85</v>
      </c>
      <c r="BM370" s="17" t="s">
        <v>601</v>
      </c>
    </row>
    <row r="371" spans="2:65" s="11" customFormat="1" ht="13.5" x14ac:dyDescent="0.3">
      <c r="B371" s="177"/>
      <c r="D371" s="187" t="s">
        <v>263</v>
      </c>
      <c r="E371" s="186" t="s">
        <v>3</v>
      </c>
      <c r="F371" s="188" t="s">
        <v>602</v>
      </c>
      <c r="H371" s="189">
        <v>10.8</v>
      </c>
      <c r="I371" s="182"/>
      <c r="L371" s="177"/>
      <c r="M371" s="183"/>
      <c r="N371" s="184"/>
      <c r="O371" s="184"/>
      <c r="P371" s="184"/>
      <c r="Q371" s="184"/>
      <c r="R371" s="184"/>
      <c r="S371" s="184"/>
      <c r="T371" s="185"/>
      <c r="AT371" s="186" t="s">
        <v>263</v>
      </c>
      <c r="AU371" s="186" t="s">
        <v>79</v>
      </c>
      <c r="AV371" s="11" t="s">
        <v>79</v>
      </c>
      <c r="AW371" s="11" t="s">
        <v>36</v>
      </c>
      <c r="AX371" s="11" t="s">
        <v>72</v>
      </c>
      <c r="AY371" s="186" t="s">
        <v>254</v>
      </c>
    </row>
    <row r="372" spans="2:65" s="12" customFormat="1" ht="13.5" x14ac:dyDescent="0.3">
      <c r="B372" s="190"/>
      <c r="D372" s="178" t="s">
        <v>263</v>
      </c>
      <c r="E372" s="191" t="s">
        <v>3</v>
      </c>
      <c r="F372" s="192" t="s">
        <v>603</v>
      </c>
      <c r="H372" s="193">
        <v>10.8</v>
      </c>
      <c r="I372" s="194"/>
      <c r="L372" s="190"/>
      <c r="M372" s="195"/>
      <c r="N372" s="196"/>
      <c r="O372" s="196"/>
      <c r="P372" s="196"/>
      <c r="Q372" s="196"/>
      <c r="R372" s="196"/>
      <c r="S372" s="196"/>
      <c r="T372" s="197"/>
      <c r="AT372" s="198" t="s">
        <v>263</v>
      </c>
      <c r="AU372" s="198" t="s">
        <v>79</v>
      </c>
      <c r="AV372" s="12" t="s">
        <v>82</v>
      </c>
      <c r="AW372" s="12" t="s">
        <v>36</v>
      </c>
      <c r="AX372" s="12" t="s">
        <v>9</v>
      </c>
      <c r="AY372" s="198" t="s">
        <v>254</v>
      </c>
    </row>
    <row r="373" spans="2:65" s="1" customFormat="1" ht="22.5" customHeight="1" x14ac:dyDescent="0.3">
      <c r="B373" s="164"/>
      <c r="C373" s="165" t="s">
        <v>604</v>
      </c>
      <c r="D373" s="165" t="s">
        <v>256</v>
      </c>
      <c r="E373" s="166" t="s">
        <v>605</v>
      </c>
      <c r="F373" s="167" t="s">
        <v>606</v>
      </c>
      <c r="G373" s="168" t="s">
        <v>375</v>
      </c>
      <c r="H373" s="169">
        <v>57.5</v>
      </c>
      <c r="I373" s="170"/>
      <c r="J373" s="171">
        <f>ROUND(I373*H373,0)</f>
        <v>0</v>
      </c>
      <c r="K373" s="167" t="s">
        <v>260</v>
      </c>
      <c r="L373" s="34"/>
      <c r="M373" s="172" t="s">
        <v>3</v>
      </c>
      <c r="N373" s="173" t="s">
        <v>43</v>
      </c>
      <c r="O373" s="35"/>
      <c r="P373" s="174">
        <f>O373*H373</f>
        <v>0</v>
      </c>
      <c r="Q373" s="174">
        <v>4.795E-2</v>
      </c>
      <c r="R373" s="174">
        <f>Q373*H373</f>
        <v>2.7571249999999998</v>
      </c>
      <c r="S373" s="174">
        <v>0</v>
      </c>
      <c r="T373" s="175">
        <f>S373*H373</f>
        <v>0</v>
      </c>
      <c r="AR373" s="17" t="s">
        <v>85</v>
      </c>
      <c r="AT373" s="17" t="s">
        <v>256</v>
      </c>
      <c r="AU373" s="17" t="s">
        <v>79</v>
      </c>
      <c r="AY373" s="17" t="s">
        <v>254</v>
      </c>
      <c r="BE373" s="176">
        <f>IF(N373="základní",J373,0)</f>
        <v>0</v>
      </c>
      <c r="BF373" s="176">
        <f>IF(N373="snížená",J373,0)</f>
        <v>0</v>
      </c>
      <c r="BG373" s="176">
        <f>IF(N373="zákl. přenesená",J373,0)</f>
        <v>0</v>
      </c>
      <c r="BH373" s="176">
        <f>IF(N373="sníž. přenesená",J373,0)</f>
        <v>0</v>
      </c>
      <c r="BI373" s="176">
        <f>IF(N373="nulová",J373,0)</f>
        <v>0</v>
      </c>
      <c r="BJ373" s="17" t="s">
        <v>9</v>
      </c>
      <c r="BK373" s="176">
        <f>ROUND(I373*H373,0)</f>
        <v>0</v>
      </c>
      <c r="BL373" s="17" t="s">
        <v>85</v>
      </c>
      <c r="BM373" s="17" t="s">
        <v>607</v>
      </c>
    </row>
    <row r="374" spans="2:65" s="11" customFormat="1" ht="13.5" x14ac:dyDescent="0.3">
      <c r="B374" s="177"/>
      <c r="D374" s="178" t="s">
        <v>263</v>
      </c>
      <c r="E374" s="179" t="s">
        <v>3</v>
      </c>
      <c r="F374" s="180" t="s">
        <v>608</v>
      </c>
      <c r="H374" s="181">
        <v>57.5</v>
      </c>
      <c r="I374" s="182"/>
      <c r="L374" s="177"/>
      <c r="M374" s="183"/>
      <c r="N374" s="184"/>
      <c r="O374" s="184"/>
      <c r="P374" s="184"/>
      <c r="Q374" s="184"/>
      <c r="R374" s="184"/>
      <c r="S374" s="184"/>
      <c r="T374" s="185"/>
      <c r="AT374" s="186" t="s">
        <v>263</v>
      </c>
      <c r="AU374" s="186" t="s">
        <v>79</v>
      </c>
      <c r="AV374" s="11" t="s">
        <v>79</v>
      </c>
      <c r="AW374" s="11" t="s">
        <v>36</v>
      </c>
      <c r="AX374" s="11" t="s">
        <v>9</v>
      </c>
      <c r="AY374" s="186" t="s">
        <v>254</v>
      </c>
    </row>
    <row r="375" spans="2:65" s="1" customFormat="1" ht="22.5" customHeight="1" x14ac:dyDescent="0.3">
      <c r="B375" s="164"/>
      <c r="C375" s="165" t="s">
        <v>609</v>
      </c>
      <c r="D375" s="165" t="s">
        <v>256</v>
      </c>
      <c r="E375" s="166" t="s">
        <v>610</v>
      </c>
      <c r="F375" s="167" t="s">
        <v>611</v>
      </c>
      <c r="G375" s="168" t="s">
        <v>269</v>
      </c>
      <c r="H375" s="169">
        <v>21.472000000000001</v>
      </c>
      <c r="I375" s="170"/>
      <c r="J375" s="171">
        <f>ROUND(I375*H375,0)</f>
        <v>0</v>
      </c>
      <c r="K375" s="167" t="s">
        <v>260</v>
      </c>
      <c r="L375" s="34"/>
      <c r="M375" s="172" t="s">
        <v>3</v>
      </c>
      <c r="N375" s="173" t="s">
        <v>43</v>
      </c>
      <c r="O375" s="35"/>
      <c r="P375" s="174">
        <f>O375*H375</f>
        <v>0</v>
      </c>
      <c r="Q375" s="174">
        <v>2.45329</v>
      </c>
      <c r="R375" s="174">
        <f>Q375*H375</f>
        <v>52.677042880000002</v>
      </c>
      <c r="S375" s="174">
        <v>0</v>
      </c>
      <c r="T375" s="175">
        <f>S375*H375</f>
        <v>0</v>
      </c>
      <c r="AR375" s="17" t="s">
        <v>85</v>
      </c>
      <c r="AT375" s="17" t="s">
        <v>256</v>
      </c>
      <c r="AU375" s="17" t="s">
        <v>79</v>
      </c>
      <c r="AY375" s="17" t="s">
        <v>254</v>
      </c>
      <c r="BE375" s="176">
        <f>IF(N375="základní",J375,0)</f>
        <v>0</v>
      </c>
      <c r="BF375" s="176">
        <f>IF(N375="snížená",J375,0)</f>
        <v>0</v>
      </c>
      <c r="BG375" s="176">
        <f>IF(N375="zákl. přenesená",J375,0)</f>
        <v>0</v>
      </c>
      <c r="BH375" s="176">
        <f>IF(N375="sníž. přenesená",J375,0)</f>
        <v>0</v>
      </c>
      <c r="BI375" s="176">
        <f>IF(N375="nulová",J375,0)</f>
        <v>0</v>
      </c>
      <c r="BJ375" s="17" t="s">
        <v>9</v>
      </c>
      <c r="BK375" s="176">
        <f>ROUND(I375*H375,0)</f>
        <v>0</v>
      </c>
      <c r="BL375" s="17" t="s">
        <v>85</v>
      </c>
      <c r="BM375" s="17" t="s">
        <v>612</v>
      </c>
    </row>
    <row r="376" spans="2:65" s="11" customFormat="1" ht="13.5" x14ac:dyDescent="0.3">
      <c r="B376" s="177"/>
      <c r="D376" s="187" t="s">
        <v>263</v>
      </c>
      <c r="E376" s="186" t="s">
        <v>3</v>
      </c>
      <c r="F376" s="188" t="s">
        <v>613</v>
      </c>
      <c r="H376" s="189">
        <v>9.4489999999999998</v>
      </c>
      <c r="I376" s="182"/>
      <c r="L376" s="177"/>
      <c r="M376" s="183"/>
      <c r="N376" s="184"/>
      <c r="O376" s="184"/>
      <c r="P376" s="184"/>
      <c r="Q376" s="184"/>
      <c r="R376" s="184"/>
      <c r="S376" s="184"/>
      <c r="T376" s="185"/>
      <c r="AT376" s="186" t="s">
        <v>263</v>
      </c>
      <c r="AU376" s="186" t="s">
        <v>79</v>
      </c>
      <c r="AV376" s="11" t="s">
        <v>79</v>
      </c>
      <c r="AW376" s="11" t="s">
        <v>36</v>
      </c>
      <c r="AX376" s="11" t="s">
        <v>72</v>
      </c>
      <c r="AY376" s="186" t="s">
        <v>254</v>
      </c>
    </row>
    <row r="377" spans="2:65" s="11" customFormat="1" ht="13.5" x14ac:dyDescent="0.3">
      <c r="B377" s="177"/>
      <c r="D377" s="187" t="s">
        <v>263</v>
      </c>
      <c r="E377" s="186" t="s">
        <v>3</v>
      </c>
      <c r="F377" s="188" t="s">
        <v>614</v>
      </c>
      <c r="H377" s="189">
        <v>7.9509999999999996</v>
      </c>
      <c r="I377" s="182"/>
      <c r="L377" s="177"/>
      <c r="M377" s="183"/>
      <c r="N377" s="184"/>
      <c r="O377" s="184"/>
      <c r="P377" s="184"/>
      <c r="Q377" s="184"/>
      <c r="R377" s="184"/>
      <c r="S377" s="184"/>
      <c r="T377" s="185"/>
      <c r="AT377" s="186" t="s">
        <v>263</v>
      </c>
      <c r="AU377" s="186" t="s">
        <v>79</v>
      </c>
      <c r="AV377" s="11" t="s">
        <v>79</v>
      </c>
      <c r="AW377" s="11" t="s">
        <v>36</v>
      </c>
      <c r="AX377" s="11" t="s">
        <v>72</v>
      </c>
      <c r="AY377" s="186" t="s">
        <v>254</v>
      </c>
    </row>
    <row r="378" spans="2:65" s="11" customFormat="1" ht="13.5" x14ac:dyDescent="0.3">
      <c r="B378" s="177"/>
      <c r="D378" s="187" t="s">
        <v>263</v>
      </c>
      <c r="E378" s="186" t="s">
        <v>3</v>
      </c>
      <c r="F378" s="188" t="s">
        <v>615</v>
      </c>
      <c r="H378" s="189">
        <v>4.0720000000000001</v>
      </c>
      <c r="I378" s="182"/>
      <c r="L378" s="177"/>
      <c r="M378" s="183"/>
      <c r="N378" s="184"/>
      <c r="O378" s="184"/>
      <c r="P378" s="184"/>
      <c r="Q378" s="184"/>
      <c r="R378" s="184"/>
      <c r="S378" s="184"/>
      <c r="T378" s="185"/>
      <c r="AT378" s="186" t="s">
        <v>263</v>
      </c>
      <c r="AU378" s="186" t="s">
        <v>79</v>
      </c>
      <c r="AV378" s="11" t="s">
        <v>79</v>
      </c>
      <c r="AW378" s="11" t="s">
        <v>36</v>
      </c>
      <c r="AX378" s="11" t="s">
        <v>72</v>
      </c>
      <c r="AY378" s="186" t="s">
        <v>254</v>
      </c>
    </row>
    <row r="379" spans="2:65" s="12" customFormat="1" ht="13.5" x14ac:dyDescent="0.3">
      <c r="B379" s="190"/>
      <c r="D379" s="178" t="s">
        <v>263</v>
      </c>
      <c r="E379" s="191" t="s">
        <v>3</v>
      </c>
      <c r="F379" s="192" t="s">
        <v>277</v>
      </c>
      <c r="H379" s="193">
        <v>21.472000000000001</v>
      </c>
      <c r="I379" s="194"/>
      <c r="L379" s="190"/>
      <c r="M379" s="195"/>
      <c r="N379" s="196"/>
      <c r="O379" s="196"/>
      <c r="P379" s="196"/>
      <c r="Q379" s="196"/>
      <c r="R379" s="196"/>
      <c r="S379" s="196"/>
      <c r="T379" s="197"/>
      <c r="AT379" s="198" t="s">
        <v>263</v>
      </c>
      <c r="AU379" s="198" t="s">
        <v>79</v>
      </c>
      <c r="AV379" s="12" t="s">
        <v>82</v>
      </c>
      <c r="AW379" s="12" t="s">
        <v>36</v>
      </c>
      <c r="AX379" s="12" t="s">
        <v>9</v>
      </c>
      <c r="AY379" s="198" t="s">
        <v>254</v>
      </c>
    </row>
    <row r="380" spans="2:65" s="1" customFormat="1" ht="22.5" customHeight="1" x14ac:dyDescent="0.3">
      <c r="B380" s="164"/>
      <c r="C380" s="165" t="s">
        <v>616</v>
      </c>
      <c r="D380" s="165" t="s">
        <v>256</v>
      </c>
      <c r="E380" s="166" t="s">
        <v>617</v>
      </c>
      <c r="F380" s="167" t="s">
        <v>618</v>
      </c>
      <c r="G380" s="168" t="s">
        <v>375</v>
      </c>
      <c r="H380" s="169">
        <v>171.78200000000001</v>
      </c>
      <c r="I380" s="170"/>
      <c r="J380" s="171">
        <f>ROUND(I380*H380,0)</f>
        <v>0</v>
      </c>
      <c r="K380" s="167" t="s">
        <v>260</v>
      </c>
      <c r="L380" s="34"/>
      <c r="M380" s="172" t="s">
        <v>3</v>
      </c>
      <c r="N380" s="173" t="s">
        <v>43</v>
      </c>
      <c r="O380" s="35"/>
      <c r="P380" s="174">
        <f>O380*H380</f>
        <v>0</v>
      </c>
      <c r="Q380" s="174">
        <v>5.8500000000000002E-4</v>
      </c>
      <c r="R380" s="174">
        <f>Q380*H380</f>
        <v>0.10049247000000001</v>
      </c>
      <c r="S380" s="174">
        <v>0</v>
      </c>
      <c r="T380" s="175">
        <f>S380*H380</f>
        <v>0</v>
      </c>
      <c r="AR380" s="17" t="s">
        <v>85</v>
      </c>
      <c r="AT380" s="17" t="s">
        <v>256</v>
      </c>
      <c r="AU380" s="17" t="s">
        <v>79</v>
      </c>
      <c r="AY380" s="17" t="s">
        <v>254</v>
      </c>
      <c r="BE380" s="176">
        <f>IF(N380="základní",J380,0)</f>
        <v>0</v>
      </c>
      <c r="BF380" s="176">
        <f>IF(N380="snížená",J380,0)</f>
        <v>0</v>
      </c>
      <c r="BG380" s="176">
        <f>IF(N380="zákl. přenesená",J380,0)</f>
        <v>0</v>
      </c>
      <c r="BH380" s="176">
        <f>IF(N380="sníž. přenesená",J380,0)</f>
        <v>0</v>
      </c>
      <c r="BI380" s="176">
        <f>IF(N380="nulová",J380,0)</f>
        <v>0</v>
      </c>
      <c r="BJ380" s="17" t="s">
        <v>9</v>
      </c>
      <c r="BK380" s="176">
        <f>ROUND(I380*H380,0)</f>
        <v>0</v>
      </c>
      <c r="BL380" s="17" t="s">
        <v>85</v>
      </c>
      <c r="BM380" s="17" t="s">
        <v>619</v>
      </c>
    </row>
    <row r="381" spans="2:65" s="11" customFormat="1" ht="13.5" x14ac:dyDescent="0.3">
      <c r="B381" s="177"/>
      <c r="D381" s="187" t="s">
        <v>263</v>
      </c>
      <c r="E381" s="186" t="s">
        <v>3</v>
      </c>
      <c r="F381" s="188" t="s">
        <v>620</v>
      </c>
      <c r="H381" s="189">
        <v>75.594999999999999</v>
      </c>
      <c r="I381" s="182"/>
      <c r="L381" s="177"/>
      <c r="M381" s="183"/>
      <c r="N381" s="184"/>
      <c r="O381" s="184"/>
      <c r="P381" s="184"/>
      <c r="Q381" s="184"/>
      <c r="R381" s="184"/>
      <c r="S381" s="184"/>
      <c r="T381" s="185"/>
      <c r="AT381" s="186" t="s">
        <v>263</v>
      </c>
      <c r="AU381" s="186" t="s">
        <v>79</v>
      </c>
      <c r="AV381" s="11" t="s">
        <v>79</v>
      </c>
      <c r="AW381" s="11" t="s">
        <v>36</v>
      </c>
      <c r="AX381" s="11" t="s">
        <v>72</v>
      </c>
      <c r="AY381" s="186" t="s">
        <v>254</v>
      </c>
    </row>
    <row r="382" spans="2:65" s="11" customFormat="1" ht="13.5" x14ac:dyDescent="0.3">
      <c r="B382" s="177"/>
      <c r="D382" s="187" t="s">
        <v>263</v>
      </c>
      <c r="E382" s="186" t="s">
        <v>3</v>
      </c>
      <c r="F382" s="188" t="s">
        <v>621</v>
      </c>
      <c r="H382" s="189">
        <v>63.609000000000002</v>
      </c>
      <c r="I382" s="182"/>
      <c r="L382" s="177"/>
      <c r="M382" s="183"/>
      <c r="N382" s="184"/>
      <c r="O382" s="184"/>
      <c r="P382" s="184"/>
      <c r="Q382" s="184"/>
      <c r="R382" s="184"/>
      <c r="S382" s="184"/>
      <c r="T382" s="185"/>
      <c r="AT382" s="186" t="s">
        <v>263</v>
      </c>
      <c r="AU382" s="186" t="s">
        <v>79</v>
      </c>
      <c r="AV382" s="11" t="s">
        <v>79</v>
      </c>
      <c r="AW382" s="11" t="s">
        <v>36</v>
      </c>
      <c r="AX382" s="11" t="s">
        <v>72</v>
      </c>
      <c r="AY382" s="186" t="s">
        <v>254</v>
      </c>
    </row>
    <row r="383" spans="2:65" s="11" customFormat="1" ht="13.5" x14ac:dyDescent="0.3">
      <c r="B383" s="177"/>
      <c r="D383" s="187" t="s">
        <v>263</v>
      </c>
      <c r="E383" s="186" t="s">
        <v>3</v>
      </c>
      <c r="F383" s="188" t="s">
        <v>622</v>
      </c>
      <c r="H383" s="189">
        <v>32.578000000000003</v>
      </c>
      <c r="I383" s="182"/>
      <c r="L383" s="177"/>
      <c r="M383" s="183"/>
      <c r="N383" s="184"/>
      <c r="O383" s="184"/>
      <c r="P383" s="184"/>
      <c r="Q383" s="184"/>
      <c r="R383" s="184"/>
      <c r="S383" s="184"/>
      <c r="T383" s="185"/>
      <c r="AT383" s="186" t="s">
        <v>263</v>
      </c>
      <c r="AU383" s="186" t="s">
        <v>79</v>
      </c>
      <c r="AV383" s="11" t="s">
        <v>79</v>
      </c>
      <c r="AW383" s="11" t="s">
        <v>36</v>
      </c>
      <c r="AX383" s="11" t="s">
        <v>72</v>
      </c>
      <c r="AY383" s="186" t="s">
        <v>254</v>
      </c>
    </row>
    <row r="384" spans="2:65" s="12" customFormat="1" ht="13.5" x14ac:dyDescent="0.3">
      <c r="B384" s="190"/>
      <c r="D384" s="178" t="s">
        <v>263</v>
      </c>
      <c r="E384" s="191" t="s">
        <v>3</v>
      </c>
      <c r="F384" s="192" t="s">
        <v>277</v>
      </c>
      <c r="H384" s="193">
        <v>171.78200000000001</v>
      </c>
      <c r="I384" s="194"/>
      <c r="L384" s="190"/>
      <c r="M384" s="195"/>
      <c r="N384" s="196"/>
      <c r="O384" s="196"/>
      <c r="P384" s="196"/>
      <c r="Q384" s="196"/>
      <c r="R384" s="196"/>
      <c r="S384" s="196"/>
      <c r="T384" s="197"/>
      <c r="AT384" s="198" t="s">
        <v>263</v>
      </c>
      <c r="AU384" s="198" t="s">
        <v>79</v>
      </c>
      <c r="AV384" s="12" t="s">
        <v>82</v>
      </c>
      <c r="AW384" s="12" t="s">
        <v>36</v>
      </c>
      <c r="AX384" s="12" t="s">
        <v>9</v>
      </c>
      <c r="AY384" s="198" t="s">
        <v>254</v>
      </c>
    </row>
    <row r="385" spans="2:65" s="1" customFormat="1" ht="22.5" customHeight="1" x14ac:dyDescent="0.3">
      <c r="B385" s="164"/>
      <c r="C385" s="165" t="s">
        <v>623</v>
      </c>
      <c r="D385" s="165" t="s">
        <v>256</v>
      </c>
      <c r="E385" s="166" t="s">
        <v>624</v>
      </c>
      <c r="F385" s="167" t="s">
        <v>625</v>
      </c>
      <c r="G385" s="168" t="s">
        <v>375</v>
      </c>
      <c r="H385" s="169">
        <v>171.78200000000001</v>
      </c>
      <c r="I385" s="170"/>
      <c r="J385" s="171">
        <f>ROUND(I385*H385,0)</f>
        <v>0</v>
      </c>
      <c r="K385" s="167" t="s">
        <v>260</v>
      </c>
      <c r="L385" s="34"/>
      <c r="M385" s="172" t="s">
        <v>3</v>
      </c>
      <c r="N385" s="173" t="s">
        <v>43</v>
      </c>
      <c r="O385" s="35"/>
      <c r="P385" s="174">
        <f>O385*H385</f>
        <v>0</v>
      </c>
      <c r="Q385" s="174">
        <v>0</v>
      </c>
      <c r="R385" s="174">
        <f>Q385*H385</f>
        <v>0</v>
      </c>
      <c r="S385" s="174">
        <v>0</v>
      </c>
      <c r="T385" s="175">
        <f>S385*H385</f>
        <v>0</v>
      </c>
      <c r="AR385" s="17" t="s">
        <v>85</v>
      </c>
      <c r="AT385" s="17" t="s">
        <v>256</v>
      </c>
      <c r="AU385" s="17" t="s">
        <v>79</v>
      </c>
      <c r="AY385" s="17" t="s">
        <v>254</v>
      </c>
      <c r="BE385" s="176">
        <f>IF(N385="základní",J385,0)</f>
        <v>0</v>
      </c>
      <c r="BF385" s="176">
        <f>IF(N385="snížená",J385,0)</f>
        <v>0</v>
      </c>
      <c r="BG385" s="176">
        <f>IF(N385="zákl. přenesená",J385,0)</f>
        <v>0</v>
      </c>
      <c r="BH385" s="176">
        <f>IF(N385="sníž. přenesená",J385,0)</f>
        <v>0</v>
      </c>
      <c r="BI385" s="176">
        <f>IF(N385="nulová",J385,0)</f>
        <v>0</v>
      </c>
      <c r="BJ385" s="17" t="s">
        <v>9</v>
      </c>
      <c r="BK385" s="176">
        <f>ROUND(I385*H385,0)</f>
        <v>0</v>
      </c>
      <c r="BL385" s="17" t="s">
        <v>85</v>
      </c>
      <c r="BM385" s="17" t="s">
        <v>626</v>
      </c>
    </row>
    <row r="386" spans="2:65" s="1" customFormat="1" ht="22.5" customHeight="1" x14ac:dyDescent="0.3">
      <c r="B386" s="164"/>
      <c r="C386" s="165" t="s">
        <v>627</v>
      </c>
      <c r="D386" s="165" t="s">
        <v>256</v>
      </c>
      <c r="E386" s="166" t="s">
        <v>628</v>
      </c>
      <c r="F386" s="167" t="s">
        <v>629</v>
      </c>
      <c r="G386" s="168" t="s">
        <v>375</v>
      </c>
      <c r="H386" s="169">
        <v>171.78200000000001</v>
      </c>
      <c r="I386" s="170"/>
      <c r="J386" s="171">
        <f>ROUND(I386*H386,0)</f>
        <v>0</v>
      </c>
      <c r="K386" s="167" t="s">
        <v>260</v>
      </c>
      <c r="L386" s="34"/>
      <c r="M386" s="172" t="s">
        <v>3</v>
      </c>
      <c r="N386" s="173" t="s">
        <v>43</v>
      </c>
      <c r="O386" s="35"/>
      <c r="P386" s="174">
        <f>O386*H386</f>
        <v>0</v>
      </c>
      <c r="Q386" s="174">
        <v>6.6919899999999999E-4</v>
      </c>
      <c r="R386" s="174">
        <f>Q386*H386</f>
        <v>0.114956342618</v>
      </c>
      <c r="S386" s="174">
        <v>0</v>
      </c>
      <c r="T386" s="175">
        <f>S386*H386</f>
        <v>0</v>
      </c>
      <c r="AR386" s="17" t="s">
        <v>85</v>
      </c>
      <c r="AT386" s="17" t="s">
        <v>256</v>
      </c>
      <c r="AU386" s="17" t="s">
        <v>79</v>
      </c>
      <c r="AY386" s="17" t="s">
        <v>254</v>
      </c>
      <c r="BE386" s="176">
        <f>IF(N386="základní",J386,0)</f>
        <v>0</v>
      </c>
      <c r="BF386" s="176">
        <f>IF(N386="snížená",J386,0)</f>
        <v>0</v>
      </c>
      <c r="BG386" s="176">
        <f>IF(N386="zákl. přenesená",J386,0)</f>
        <v>0</v>
      </c>
      <c r="BH386" s="176">
        <f>IF(N386="sníž. přenesená",J386,0)</f>
        <v>0</v>
      </c>
      <c r="BI386" s="176">
        <f>IF(N386="nulová",J386,0)</f>
        <v>0</v>
      </c>
      <c r="BJ386" s="17" t="s">
        <v>9</v>
      </c>
      <c r="BK386" s="176">
        <f>ROUND(I386*H386,0)</f>
        <v>0</v>
      </c>
      <c r="BL386" s="17" t="s">
        <v>85</v>
      </c>
      <c r="BM386" s="17" t="s">
        <v>630</v>
      </c>
    </row>
    <row r="387" spans="2:65" s="11" customFormat="1" ht="13.5" x14ac:dyDescent="0.3">
      <c r="B387" s="177"/>
      <c r="D387" s="187" t="s">
        <v>263</v>
      </c>
      <c r="E387" s="186" t="s">
        <v>3</v>
      </c>
      <c r="F387" s="188" t="s">
        <v>620</v>
      </c>
      <c r="H387" s="189">
        <v>75.594999999999999</v>
      </c>
      <c r="I387" s="182"/>
      <c r="L387" s="177"/>
      <c r="M387" s="183"/>
      <c r="N387" s="184"/>
      <c r="O387" s="184"/>
      <c r="P387" s="184"/>
      <c r="Q387" s="184"/>
      <c r="R387" s="184"/>
      <c r="S387" s="184"/>
      <c r="T387" s="185"/>
      <c r="AT387" s="186" t="s">
        <v>263</v>
      </c>
      <c r="AU387" s="186" t="s">
        <v>79</v>
      </c>
      <c r="AV387" s="11" t="s">
        <v>79</v>
      </c>
      <c r="AW387" s="11" t="s">
        <v>36</v>
      </c>
      <c r="AX387" s="11" t="s">
        <v>72</v>
      </c>
      <c r="AY387" s="186" t="s">
        <v>254</v>
      </c>
    </row>
    <row r="388" spans="2:65" s="11" customFormat="1" ht="13.5" x14ac:dyDescent="0.3">
      <c r="B388" s="177"/>
      <c r="D388" s="187" t="s">
        <v>263</v>
      </c>
      <c r="E388" s="186" t="s">
        <v>3</v>
      </c>
      <c r="F388" s="188" t="s">
        <v>621</v>
      </c>
      <c r="H388" s="189">
        <v>63.609000000000002</v>
      </c>
      <c r="I388" s="182"/>
      <c r="L388" s="177"/>
      <c r="M388" s="183"/>
      <c r="N388" s="184"/>
      <c r="O388" s="184"/>
      <c r="P388" s="184"/>
      <c r="Q388" s="184"/>
      <c r="R388" s="184"/>
      <c r="S388" s="184"/>
      <c r="T388" s="185"/>
      <c r="AT388" s="186" t="s">
        <v>263</v>
      </c>
      <c r="AU388" s="186" t="s">
        <v>79</v>
      </c>
      <c r="AV388" s="11" t="s">
        <v>79</v>
      </c>
      <c r="AW388" s="11" t="s">
        <v>36</v>
      </c>
      <c r="AX388" s="11" t="s">
        <v>72</v>
      </c>
      <c r="AY388" s="186" t="s">
        <v>254</v>
      </c>
    </row>
    <row r="389" spans="2:65" s="11" customFormat="1" ht="13.5" x14ac:dyDescent="0.3">
      <c r="B389" s="177"/>
      <c r="D389" s="187" t="s">
        <v>263</v>
      </c>
      <c r="E389" s="186" t="s">
        <v>3</v>
      </c>
      <c r="F389" s="188" t="s">
        <v>622</v>
      </c>
      <c r="H389" s="189">
        <v>32.578000000000003</v>
      </c>
      <c r="I389" s="182"/>
      <c r="L389" s="177"/>
      <c r="M389" s="183"/>
      <c r="N389" s="184"/>
      <c r="O389" s="184"/>
      <c r="P389" s="184"/>
      <c r="Q389" s="184"/>
      <c r="R389" s="184"/>
      <c r="S389" s="184"/>
      <c r="T389" s="185"/>
      <c r="AT389" s="186" t="s">
        <v>263</v>
      </c>
      <c r="AU389" s="186" t="s">
        <v>79</v>
      </c>
      <c r="AV389" s="11" t="s">
        <v>79</v>
      </c>
      <c r="AW389" s="11" t="s">
        <v>36</v>
      </c>
      <c r="AX389" s="11" t="s">
        <v>72</v>
      </c>
      <c r="AY389" s="186" t="s">
        <v>254</v>
      </c>
    </row>
    <row r="390" spans="2:65" s="12" customFormat="1" ht="13.5" x14ac:dyDescent="0.3">
      <c r="B390" s="190"/>
      <c r="D390" s="178" t="s">
        <v>263</v>
      </c>
      <c r="E390" s="191" t="s">
        <v>3</v>
      </c>
      <c r="F390" s="192" t="s">
        <v>277</v>
      </c>
      <c r="H390" s="193">
        <v>171.78200000000001</v>
      </c>
      <c r="I390" s="194"/>
      <c r="L390" s="190"/>
      <c r="M390" s="195"/>
      <c r="N390" s="196"/>
      <c r="O390" s="196"/>
      <c r="P390" s="196"/>
      <c r="Q390" s="196"/>
      <c r="R390" s="196"/>
      <c r="S390" s="196"/>
      <c r="T390" s="197"/>
      <c r="AT390" s="198" t="s">
        <v>263</v>
      </c>
      <c r="AU390" s="198" t="s">
        <v>79</v>
      </c>
      <c r="AV390" s="12" t="s">
        <v>82</v>
      </c>
      <c r="AW390" s="12" t="s">
        <v>36</v>
      </c>
      <c r="AX390" s="12" t="s">
        <v>9</v>
      </c>
      <c r="AY390" s="198" t="s">
        <v>254</v>
      </c>
    </row>
    <row r="391" spans="2:65" s="1" customFormat="1" ht="22.5" customHeight="1" x14ac:dyDescent="0.3">
      <c r="B391" s="164"/>
      <c r="C391" s="165" t="s">
        <v>631</v>
      </c>
      <c r="D391" s="165" t="s">
        <v>256</v>
      </c>
      <c r="E391" s="166" t="s">
        <v>632</v>
      </c>
      <c r="F391" s="167" t="s">
        <v>633</v>
      </c>
      <c r="G391" s="168" t="s">
        <v>359</v>
      </c>
      <c r="H391" s="169">
        <v>3.327</v>
      </c>
      <c r="I391" s="170"/>
      <c r="J391" s="171">
        <f>ROUND(I391*H391,0)</f>
        <v>0</v>
      </c>
      <c r="K391" s="167" t="s">
        <v>260</v>
      </c>
      <c r="L391" s="34"/>
      <c r="M391" s="172" t="s">
        <v>3</v>
      </c>
      <c r="N391" s="173" t="s">
        <v>43</v>
      </c>
      <c r="O391" s="35"/>
      <c r="P391" s="174">
        <f>O391*H391</f>
        <v>0</v>
      </c>
      <c r="Q391" s="174">
        <v>1.05196968</v>
      </c>
      <c r="R391" s="174">
        <f>Q391*H391</f>
        <v>3.4999031253599999</v>
      </c>
      <c r="S391" s="174">
        <v>0</v>
      </c>
      <c r="T391" s="175">
        <f>S391*H391</f>
        <v>0</v>
      </c>
      <c r="AR391" s="17" t="s">
        <v>85</v>
      </c>
      <c r="AT391" s="17" t="s">
        <v>256</v>
      </c>
      <c r="AU391" s="17" t="s">
        <v>79</v>
      </c>
      <c r="AY391" s="17" t="s">
        <v>254</v>
      </c>
      <c r="BE391" s="176">
        <f>IF(N391="základní",J391,0)</f>
        <v>0</v>
      </c>
      <c r="BF391" s="176">
        <f>IF(N391="snížená",J391,0)</f>
        <v>0</v>
      </c>
      <c r="BG391" s="176">
        <f>IF(N391="zákl. přenesená",J391,0)</f>
        <v>0</v>
      </c>
      <c r="BH391" s="176">
        <f>IF(N391="sníž. přenesená",J391,0)</f>
        <v>0</v>
      </c>
      <c r="BI391" s="176">
        <f>IF(N391="nulová",J391,0)</f>
        <v>0</v>
      </c>
      <c r="BJ391" s="17" t="s">
        <v>9</v>
      </c>
      <c r="BK391" s="176">
        <f>ROUND(I391*H391,0)</f>
        <v>0</v>
      </c>
      <c r="BL391" s="17" t="s">
        <v>85</v>
      </c>
      <c r="BM391" s="17" t="s">
        <v>634</v>
      </c>
    </row>
    <row r="392" spans="2:65" s="11" customFormat="1" ht="13.5" x14ac:dyDescent="0.3">
      <c r="B392" s="177"/>
      <c r="D392" s="178" t="s">
        <v>263</v>
      </c>
      <c r="E392" s="179" t="s">
        <v>3</v>
      </c>
      <c r="F392" s="180" t="s">
        <v>635</v>
      </c>
      <c r="H392" s="181">
        <v>3.327</v>
      </c>
      <c r="I392" s="182"/>
      <c r="L392" s="177"/>
      <c r="M392" s="183"/>
      <c r="N392" s="184"/>
      <c r="O392" s="184"/>
      <c r="P392" s="184"/>
      <c r="Q392" s="184"/>
      <c r="R392" s="184"/>
      <c r="S392" s="184"/>
      <c r="T392" s="185"/>
      <c r="AT392" s="186" t="s">
        <v>263</v>
      </c>
      <c r="AU392" s="186" t="s">
        <v>79</v>
      </c>
      <c r="AV392" s="11" t="s">
        <v>79</v>
      </c>
      <c r="AW392" s="11" t="s">
        <v>36</v>
      </c>
      <c r="AX392" s="11" t="s">
        <v>9</v>
      </c>
      <c r="AY392" s="186" t="s">
        <v>254</v>
      </c>
    </row>
    <row r="393" spans="2:65" s="1" customFormat="1" ht="31.5" customHeight="1" x14ac:dyDescent="0.3">
      <c r="B393" s="164"/>
      <c r="C393" s="165" t="s">
        <v>636</v>
      </c>
      <c r="D393" s="165" t="s">
        <v>256</v>
      </c>
      <c r="E393" s="166" t="s">
        <v>637</v>
      </c>
      <c r="F393" s="167" t="s">
        <v>638</v>
      </c>
      <c r="G393" s="168" t="s">
        <v>375</v>
      </c>
      <c r="H393" s="169">
        <v>32.625</v>
      </c>
      <c r="I393" s="170"/>
      <c r="J393" s="171">
        <f>ROUND(I393*H393,0)</f>
        <v>0</v>
      </c>
      <c r="K393" s="167" t="s">
        <v>260</v>
      </c>
      <c r="L393" s="34"/>
      <c r="M393" s="172" t="s">
        <v>3</v>
      </c>
      <c r="N393" s="173" t="s">
        <v>43</v>
      </c>
      <c r="O393" s="35"/>
      <c r="P393" s="174">
        <f>O393*H393</f>
        <v>0</v>
      </c>
      <c r="Q393" s="174">
        <v>0.17516999999999999</v>
      </c>
      <c r="R393" s="174">
        <f>Q393*H393</f>
        <v>5.7149212499999997</v>
      </c>
      <c r="S393" s="174">
        <v>0</v>
      </c>
      <c r="T393" s="175">
        <f>S393*H393</f>
        <v>0</v>
      </c>
      <c r="AR393" s="17" t="s">
        <v>85</v>
      </c>
      <c r="AT393" s="17" t="s">
        <v>256</v>
      </c>
      <c r="AU393" s="17" t="s">
        <v>79</v>
      </c>
      <c r="AY393" s="17" t="s">
        <v>254</v>
      </c>
      <c r="BE393" s="176">
        <f>IF(N393="základní",J393,0)</f>
        <v>0</v>
      </c>
      <c r="BF393" s="176">
        <f>IF(N393="snížená",J393,0)</f>
        <v>0</v>
      </c>
      <c r="BG393" s="176">
        <f>IF(N393="zákl. přenesená",J393,0)</f>
        <v>0</v>
      </c>
      <c r="BH393" s="176">
        <f>IF(N393="sníž. přenesená",J393,0)</f>
        <v>0</v>
      </c>
      <c r="BI393" s="176">
        <f>IF(N393="nulová",J393,0)</f>
        <v>0</v>
      </c>
      <c r="BJ393" s="17" t="s">
        <v>9</v>
      </c>
      <c r="BK393" s="176">
        <f>ROUND(I393*H393,0)</f>
        <v>0</v>
      </c>
      <c r="BL393" s="17" t="s">
        <v>85</v>
      </c>
      <c r="BM393" s="17" t="s">
        <v>639</v>
      </c>
    </row>
    <row r="394" spans="2:65" s="11" customFormat="1" ht="13.5" x14ac:dyDescent="0.3">
      <c r="B394" s="177"/>
      <c r="D394" s="187" t="s">
        <v>263</v>
      </c>
      <c r="E394" s="186" t="s">
        <v>3</v>
      </c>
      <c r="F394" s="188" t="s">
        <v>640</v>
      </c>
      <c r="H394" s="189">
        <v>32.625</v>
      </c>
      <c r="I394" s="182"/>
      <c r="L394" s="177"/>
      <c r="M394" s="183"/>
      <c r="N394" s="184"/>
      <c r="O394" s="184"/>
      <c r="P394" s="184"/>
      <c r="Q394" s="184"/>
      <c r="R394" s="184"/>
      <c r="S394" s="184"/>
      <c r="T394" s="185"/>
      <c r="AT394" s="186" t="s">
        <v>263</v>
      </c>
      <c r="AU394" s="186" t="s">
        <v>79</v>
      </c>
      <c r="AV394" s="11" t="s">
        <v>79</v>
      </c>
      <c r="AW394" s="11" t="s">
        <v>36</v>
      </c>
      <c r="AX394" s="11" t="s">
        <v>72</v>
      </c>
      <c r="AY394" s="186" t="s">
        <v>254</v>
      </c>
    </row>
    <row r="395" spans="2:65" s="12" customFormat="1" ht="13.5" x14ac:dyDescent="0.3">
      <c r="B395" s="190"/>
      <c r="D395" s="178" t="s">
        <v>263</v>
      </c>
      <c r="E395" s="191" t="s">
        <v>193</v>
      </c>
      <c r="F395" s="192" t="s">
        <v>277</v>
      </c>
      <c r="H395" s="193">
        <v>32.625</v>
      </c>
      <c r="I395" s="194"/>
      <c r="L395" s="190"/>
      <c r="M395" s="195"/>
      <c r="N395" s="196"/>
      <c r="O395" s="196"/>
      <c r="P395" s="196"/>
      <c r="Q395" s="196"/>
      <c r="R395" s="196"/>
      <c r="S395" s="196"/>
      <c r="T395" s="197"/>
      <c r="AT395" s="198" t="s">
        <v>263</v>
      </c>
      <c r="AU395" s="198" t="s">
        <v>79</v>
      </c>
      <c r="AV395" s="12" t="s">
        <v>82</v>
      </c>
      <c r="AW395" s="12" t="s">
        <v>36</v>
      </c>
      <c r="AX395" s="12" t="s">
        <v>9</v>
      </c>
      <c r="AY395" s="198" t="s">
        <v>254</v>
      </c>
    </row>
    <row r="396" spans="2:65" s="1" customFormat="1" ht="31.5" customHeight="1" x14ac:dyDescent="0.3">
      <c r="B396" s="164"/>
      <c r="C396" s="165" t="s">
        <v>641</v>
      </c>
      <c r="D396" s="165" t="s">
        <v>256</v>
      </c>
      <c r="E396" s="166" t="s">
        <v>642</v>
      </c>
      <c r="F396" s="167" t="s">
        <v>643</v>
      </c>
      <c r="G396" s="168" t="s">
        <v>375</v>
      </c>
      <c r="H396" s="169">
        <v>528.32100000000003</v>
      </c>
      <c r="I396" s="170"/>
      <c r="J396" s="171">
        <f>ROUND(I396*H396,0)</f>
        <v>0</v>
      </c>
      <c r="K396" s="167" t="s">
        <v>260</v>
      </c>
      <c r="L396" s="34"/>
      <c r="M396" s="172" t="s">
        <v>3</v>
      </c>
      <c r="N396" s="173" t="s">
        <v>43</v>
      </c>
      <c r="O396" s="35"/>
      <c r="P396" s="174">
        <f>O396*H396</f>
        <v>0</v>
      </c>
      <c r="Q396" s="174">
        <v>0</v>
      </c>
      <c r="R396" s="174">
        <f>Q396*H396</f>
        <v>0</v>
      </c>
      <c r="S396" s="174">
        <v>0</v>
      </c>
      <c r="T396" s="175">
        <f>S396*H396</f>
        <v>0</v>
      </c>
      <c r="AR396" s="17" t="s">
        <v>85</v>
      </c>
      <c r="AT396" s="17" t="s">
        <v>256</v>
      </c>
      <c r="AU396" s="17" t="s">
        <v>79</v>
      </c>
      <c r="AY396" s="17" t="s">
        <v>254</v>
      </c>
      <c r="BE396" s="176">
        <f>IF(N396="základní",J396,0)</f>
        <v>0</v>
      </c>
      <c r="BF396" s="176">
        <f>IF(N396="snížená",J396,0)</f>
        <v>0</v>
      </c>
      <c r="BG396" s="176">
        <f>IF(N396="zákl. přenesená",J396,0)</f>
        <v>0</v>
      </c>
      <c r="BH396" s="176">
        <f>IF(N396="sníž. přenesená",J396,0)</f>
        <v>0</v>
      </c>
      <c r="BI396" s="176">
        <f>IF(N396="nulová",J396,0)</f>
        <v>0</v>
      </c>
      <c r="BJ396" s="17" t="s">
        <v>9</v>
      </c>
      <c r="BK396" s="176">
        <f>ROUND(I396*H396,0)</f>
        <v>0</v>
      </c>
      <c r="BL396" s="17" t="s">
        <v>85</v>
      </c>
      <c r="BM396" s="17" t="s">
        <v>644</v>
      </c>
    </row>
    <row r="397" spans="2:65" s="11" customFormat="1" ht="13.5" x14ac:dyDescent="0.3">
      <c r="B397" s="177"/>
      <c r="D397" s="187" t="s">
        <v>263</v>
      </c>
      <c r="E397" s="186" t="s">
        <v>3</v>
      </c>
      <c r="F397" s="188" t="s">
        <v>645</v>
      </c>
      <c r="H397" s="189">
        <v>503.9</v>
      </c>
      <c r="I397" s="182"/>
      <c r="L397" s="177"/>
      <c r="M397" s="183"/>
      <c r="N397" s="184"/>
      <c r="O397" s="184"/>
      <c r="P397" s="184"/>
      <c r="Q397" s="184"/>
      <c r="R397" s="184"/>
      <c r="S397" s="184"/>
      <c r="T397" s="185"/>
      <c r="AT397" s="186" t="s">
        <v>263</v>
      </c>
      <c r="AU397" s="186" t="s">
        <v>79</v>
      </c>
      <c r="AV397" s="11" t="s">
        <v>79</v>
      </c>
      <c r="AW397" s="11" t="s">
        <v>36</v>
      </c>
      <c r="AX397" s="11" t="s">
        <v>72</v>
      </c>
      <c r="AY397" s="186" t="s">
        <v>254</v>
      </c>
    </row>
    <row r="398" spans="2:65" s="11" customFormat="1" ht="13.5" x14ac:dyDescent="0.3">
      <c r="B398" s="177"/>
      <c r="D398" s="187" t="s">
        <v>263</v>
      </c>
      <c r="E398" s="186" t="s">
        <v>3</v>
      </c>
      <c r="F398" s="188" t="s">
        <v>646</v>
      </c>
      <c r="H398" s="189">
        <v>87.046000000000006</v>
      </c>
      <c r="I398" s="182"/>
      <c r="L398" s="177"/>
      <c r="M398" s="183"/>
      <c r="N398" s="184"/>
      <c r="O398" s="184"/>
      <c r="P398" s="184"/>
      <c r="Q398" s="184"/>
      <c r="R398" s="184"/>
      <c r="S398" s="184"/>
      <c r="T398" s="185"/>
      <c r="AT398" s="186" t="s">
        <v>263</v>
      </c>
      <c r="AU398" s="186" t="s">
        <v>79</v>
      </c>
      <c r="AV398" s="11" t="s">
        <v>79</v>
      </c>
      <c r="AW398" s="11" t="s">
        <v>36</v>
      </c>
      <c r="AX398" s="11" t="s">
        <v>72</v>
      </c>
      <c r="AY398" s="186" t="s">
        <v>254</v>
      </c>
    </row>
    <row r="399" spans="2:65" s="12" customFormat="1" ht="13.5" x14ac:dyDescent="0.3">
      <c r="B399" s="190"/>
      <c r="D399" s="187" t="s">
        <v>263</v>
      </c>
      <c r="E399" s="198" t="s">
        <v>3</v>
      </c>
      <c r="F399" s="199" t="s">
        <v>277</v>
      </c>
      <c r="H399" s="200">
        <v>590.94600000000003</v>
      </c>
      <c r="I399" s="194"/>
      <c r="L399" s="190"/>
      <c r="M399" s="195"/>
      <c r="N399" s="196"/>
      <c r="O399" s="196"/>
      <c r="P399" s="196"/>
      <c r="Q399" s="196"/>
      <c r="R399" s="196"/>
      <c r="S399" s="196"/>
      <c r="T399" s="197"/>
      <c r="AT399" s="198" t="s">
        <v>263</v>
      </c>
      <c r="AU399" s="198" t="s">
        <v>79</v>
      </c>
      <c r="AV399" s="12" t="s">
        <v>82</v>
      </c>
      <c r="AW399" s="12" t="s">
        <v>36</v>
      </c>
      <c r="AX399" s="12" t="s">
        <v>72</v>
      </c>
      <c r="AY399" s="198" t="s">
        <v>254</v>
      </c>
    </row>
    <row r="400" spans="2:65" s="11" customFormat="1" ht="13.5" x14ac:dyDescent="0.3">
      <c r="B400" s="177"/>
      <c r="D400" s="187" t="s">
        <v>263</v>
      </c>
      <c r="E400" s="186" t="s">
        <v>3</v>
      </c>
      <c r="F400" s="188" t="s">
        <v>647</v>
      </c>
      <c r="H400" s="189">
        <v>-14.58</v>
      </c>
      <c r="I400" s="182"/>
      <c r="L400" s="177"/>
      <c r="M400" s="183"/>
      <c r="N400" s="184"/>
      <c r="O400" s="184"/>
      <c r="P400" s="184"/>
      <c r="Q400" s="184"/>
      <c r="R400" s="184"/>
      <c r="S400" s="184"/>
      <c r="T400" s="185"/>
      <c r="AT400" s="186" t="s">
        <v>263</v>
      </c>
      <c r="AU400" s="186" t="s">
        <v>79</v>
      </c>
      <c r="AV400" s="11" t="s">
        <v>79</v>
      </c>
      <c r="AW400" s="11" t="s">
        <v>36</v>
      </c>
      <c r="AX400" s="11" t="s">
        <v>72</v>
      </c>
      <c r="AY400" s="186" t="s">
        <v>254</v>
      </c>
    </row>
    <row r="401" spans="2:65" s="11" customFormat="1" ht="13.5" x14ac:dyDescent="0.3">
      <c r="B401" s="177"/>
      <c r="D401" s="187" t="s">
        <v>263</v>
      </c>
      <c r="E401" s="186" t="s">
        <v>3</v>
      </c>
      <c r="F401" s="188" t="s">
        <v>648</v>
      </c>
      <c r="H401" s="189">
        <v>-7.29</v>
      </c>
      <c r="I401" s="182"/>
      <c r="L401" s="177"/>
      <c r="M401" s="183"/>
      <c r="N401" s="184"/>
      <c r="O401" s="184"/>
      <c r="P401" s="184"/>
      <c r="Q401" s="184"/>
      <c r="R401" s="184"/>
      <c r="S401" s="184"/>
      <c r="T401" s="185"/>
      <c r="AT401" s="186" t="s">
        <v>263</v>
      </c>
      <c r="AU401" s="186" t="s">
        <v>79</v>
      </c>
      <c r="AV401" s="11" t="s">
        <v>79</v>
      </c>
      <c r="AW401" s="11" t="s">
        <v>36</v>
      </c>
      <c r="AX401" s="11" t="s">
        <v>72</v>
      </c>
      <c r="AY401" s="186" t="s">
        <v>254</v>
      </c>
    </row>
    <row r="402" spans="2:65" s="11" customFormat="1" ht="13.5" x14ac:dyDescent="0.3">
      <c r="B402" s="177"/>
      <c r="D402" s="187" t="s">
        <v>263</v>
      </c>
      <c r="E402" s="186" t="s">
        <v>3</v>
      </c>
      <c r="F402" s="188" t="s">
        <v>649</v>
      </c>
      <c r="H402" s="189">
        <v>-11.7</v>
      </c>
      <c r="I402" s="182"/>
      <c r="L402" s="177"/>
      <c r="M402" s="183"/>
      <c r="N402" s="184"/>
      <c r="O402" s="184"/>
      <c r="P402" s="184"/>
      <c r="Q402" s="184"/>
      <c r="R402" s="184"/>
      <c r="S402" s="184"/>
      <c r="T402" s="185"/>
      <c r="AT402" s="186" t="s">
        <v>263</v>
      </c>
      <c r="AU402" s="186" t="s">
        <v>79</v>
      </c>
      <c r="AV402" s="11" t="s">
        <v>79</v>
      </c>
      <c r="AW402" s="11" t="s">
        <v>36</v>
      </c>
      <c r="AX402" s="11" t="s">
        <v>72</v>
      </c>
      <c r="AY402" s="186" t="s">
        <v>254</v>
      </c>
    </row>
    <row r="403" spans="2:65" s="11" customFormat="1" ht="13.5" x14ac:dyDescent="0.3">
      <c r="B403" s="177"/>
      <c r="D403" s="187" t="s">
        <v>263</v>
      </c>
      <c r="E403" s="186" t="s">
        <v>3</v>
      </c>
      <c r="F403" s="188" t="s">
        <v>650</v>
      </c>
      <c r="H403" s="189">
        <v>-6.665</v>
      </c>
      <c r="I403" s="182"/>
      <c r="L403" s="177"/>
      <c r="M403" s="183"/>
      <c r="N403" s="184"/>
      <c r="O403" s="184"/>
      <c r="P403" s="184"/>
      <c r="Q403" s="184"/>
      <c r="R403" s="184"/>
      <c r="S403" s="184"/>
      <c r="T403" s="185"/>
      <c r="AT403" s="186" t="s">
        <v>263</v>
      </c>
      <c r="AU403" s="186" t="s">
        <v>79</v>
      </c>
      <c r="AV403" s="11" t="s">
        <v>79</v>
      </c>
      <c r="AW403" s="11" t="s">
        <v>36</v>
      </c>
      <c r="AX403" s="11" t="s">
        <v>72</v>
      </c>
      <c r="AY403" s="186" t="s">
        <v>254</v>
      </c>
    </row>
    <row r="404" spans="2:65" s="11" customFormat="1" ht="13.5" x14ac:dyDescent="0.3">
      <c r="B404" s="177"/>
      <c r="D404" s="187" t="s">
        <v>263</v>
      </c>
      <c r="E404" s="186" t="s">
        <v>3</v>
      </c>
      <c r="F404" s="188" t="s">
        <v>651</v>
      </c>
      <c r="H404" s="189">
        <v>-2.93</v>
      </c>
      <c r="I404" s="182"/>
      <c r="L404" s="177"/>
      <c r="M404" s="183"/>
      <c r="N404" s="184"/>
      <c r="O404" s="184"/>
      <c r="P404" s="184"/>
      <c r="Q404" s="184"/>
      <c r="R404" s="184"/>
      <c r="S404" s="184"/>
      <c r="T404" s="185"/>
      <c r="AT404" s="186" t="s">
        <v>263</v>
      </c>
      <c r="AU404" s="186" t="s">
        <v>79</v>
      </c>
      <c r="AV404" s="11" t="s">
        <v>79</v>
      </c>
      <c r="AW404" s="11" t="s">
        <v>36</v>
      </c>
      <c r="AX404" s="11" t="s">
        <v>72</v>
      </c>
      <c r="AY404" s="186" t="s">
        <v>254</v>
      </c>
    </row>
    <row r="405" spans="2:65" s="11" customFormat="1" ht="13.5" x14ac:dyDescent="0.3">
      <c r="B405" s="177"/>
      <c r="D405" s="187" t="s">
        <v>263</v>
      </c>
      <c r="E405" s="186" t="s">
        <v>3</v>
      </c>
      <c r="F405" s="188" t="s">
        <v>652</v>
      </c>
      <c r="H405" s="189">
        <v>-7.68</v>
      </c>
      <c r="I405" s="182"/>
      <c r="L405" s="177"/>
      <c r="M405" s="183"/>
      <c r="N405" s="184"/>
      <c r="O405" s="184"/>
      <c r="P405" s="184"/>
      <c r="Q405" s="184"/>
      <c r="R405" s="184"/>
      <c r="S405" s="184"/>
      <c r="T405" s="185"/>
      <c r="AT405" s="186" t="s">
        <v>263</v>
      </c>
      <c r="AU405" s="186" t="s">
        <v>79</v>
      </c>
      <c r="AV405" s="11" t="s">
        <v>79</v>
      </c>
      <c r="AW405" s="11" t="s">
        <v>36</v>
      </c>
      <c r="AX405" s="11" t="s">
        <v>72</v>
      </c>
      <c r="AY405" s="186" t="s">
        <v>254</v>
      </c>
    </row>
    <row r="406" spans="2:65" s="11" customFormat="1" ht="13.5" x14ac:dyDescent="0.3">
      <c r="B406" s="177"/>
      <c r="D406" s="187" t="s">
        <v>263</v>
      </c>
      <c r="E406" s="186" t="s">
        <v>3</v>
      </c>
      <c r="F406" s="188" t="s">
        <v>653</v>
      </c>
      <c r="H406" s="189">
        <v>-11.78</v>
      </c>
      <c r="I406" s="182"/>
      <c r="L406" s="177"/>
      <c r="M406" s="183"/>
      <c r="N406" s="184"/>
      <c r="O406" s="184"/>
      <c r="P406" s="184"/>
      <c r="Q406" s="184"/>
      <c r="R406" s="184"/>
      <c r="S406" s="184"/>
      <c r="T406" s="185"/>
      <c r="AT406" s="186" t="s">
        <v>263</v>
      </c>
      <c r="AU406" s="186" t="s">
        <v>79</v>
      </c>
      <c r="AV406" s="11" t="s">
        <v>79</v>
      </c>
      <c r="AW406" s="11" t="s">
        <v>36</v>
      </c>
      <c r="AX406" s="11" t="s">
        <v>72</v>
      </c>
      <c r="AY406" s="186" t="s">
        <v>254</v>
      </c>
    </row>
    <row r="407" spans="2:65" s="12" customFormat="1" ht="13.5" x14ac:dyDescent="0.3">
      <c r="B407" s="190"/>
      <c r="D407" s="187" t="s">
        <v>263</v>
      </c>
      <c r="E407" s="198" t="s">
        <v>3</v>
      </c>
      <c r="F407" s="199" t="s">
        <v>277</v>
      </c>
      <c r="H407" s="200">
        <v>-62.625</v>
      </c>
      <c r="I407" s="194"/>
      <c r="L407" s="190"/>
      <c r="M407" s="195"/>
      <c r="N407" s="196"/>
      <c r="O407" s="196"/>
      <c r="P407" s="196"/>
      <c r="Q407" s="196"/>
      <c r="R407" s="196"/>
      <c r="S407" s="196"/>
      <c r="T407" s="197"/>
      <c r="AT407" s="198" t="s">
        <v>263</v>
      </c>
      <c r="AU407" s="198" t="s">
        <v>79</v>
      </c>
      <c r="AV407" s="12" t="s">
        <v>82</v>
      </c>
      <c r="AW407" s="12" t="s">
        <v>36</v>
      </c>
      <c r="AX407" s="12" t="s">
        <v>72</v>
      </c>
      <c r="AY407" s="198" t="s">
        <v>254</v>
      </c>
    </row>
    <row r="408" spans="2:65" s="13" customFormat="1" ht="13.5" x14ac:dyDescent="0.3">
      <c r="B408" s="201"/>
      <c r="D408" s="178" t="s">
        <v>263</v>
      </c>
      <c r="E408" s="202" t="s">
        <v>127</v>
      </c>
      <c r="F408" s="203" t="s">
        <v>326</v>
      </c>
      <c r="H408" s="204">
        <v>528.32100000000003</v>
      </c>
      <c r="I408" s="205"/>
      <c r="L408" s="201"/>
      <c r="M408" s="206"/>
      <c r="N408" s="207"/>
      <c r="O408" s="207"/>
      <c r="P408" s="207"/>
      <c r="Q408" s="207"/>
      <c r="R408" s="207"/>
      <c r="S408" s="207"/>
      <c r="T408" s="208"/>
      <c r="AT408" s="209" t="s">
        <v>263</v>
      </c>
      <c r="AU408" s="209" t="s">
        <v>79</v>
      </c>
      <c r="AV408" s="13" t="s">
        <v>85</v>
      </c>
      <c r="AW408" s="13" t="s">
        <v>36</v>
      </c>
      <c r="AX408" s="13" t="s">
        <v>9</v>
      </c>
      <c r="AY408" s="209" t="s">
        <v>254</v>
      </c>
    </row>
    <row r="409" spans="2:65" s="1" customFormat="1" ht="31.5" customHeight="1" x14ac:dyDescent="0.3">
      <c r="B409" s="164"/>
      <c r="C409" s="210" t="s">
        <v>654</v>
      </c>
      <c r="D409" s="210" t="s">
        <v>368</v>
      </c>
      <c r="E409" s="211" t="s">
        <v>655</v>
      </c>
      <c r="F409" s="212" t="s">
        <v>656</v>
      </c>
      <c r="G409" s="213" t="s">
        <v>375</v>
      </c>
      <c r="H409" s="214">
        <v>581.15300000000002</v>
      </c>
      <c r="I409" s="215"/>
      <c r="J409" s="216">
        <f>ROUND(I409*H409,0)</f>
        <v>0</v>
      </c>
      <c r="K409" s="212" t="s">
        <v>3</v>
      </c>
      <c r="L409" s="217"/>
      <c r="M409" s="218" t="s">
        <v>3</v>
      </c>
      <c r="N409" s="219" t="s">
        <v>43</v>
      </c>
      <c r="O409" s="35"/>
      <c r="P409" s="174">
        <f>O409*H409</f>
        <v>0</v>
      </c>
      <c r="Q409" s="174">
        <v>1.2E-2</v>
      </c>
      <c r="R409" s="174">
        <f>Q409*H409</f>
        <v>6.9738360000000004</v>
      </c>
      <c r="S409" s="174">
        <v>0</v>
      </c>
      <c r="T409" s="175">
        <f>S409*H409</f>
        <v>0</v>
      </c>
      <c r="AR409" s="17" t="s">
        <v>335</v>
      </c>
      <c r="AT409" s="17" t="s">
        <v>368</v>
      </c>
      <c r="AU409" s="17" t="s">
        <v>79</v>
      </c>
      <c r="AY409" s="17" t="s">
        <v>254</v>
      </c>
      <c r="BE409" s="176">
        <f>IF(N409="základní",J409,0)</f>
        <v>0</v>
      </c>
      <c r="BF409" s="176">
        <f>IF(N409="snížená",J409,0)</f>
        <v>0</v>
      </c>
      <c r="BG409" s="176">
        <f>IF(N409="zákl. přenesená",J409,0)</f>
        <v>0</v>
      </c>
      <c r="BH409" s="176">
        <f>IF(N409="sníž. přenesená",J409,0)</f>
        <v>0</v>
      </c>
      <c r="BI409" s="176">
        <f>IF(N409="nulová",J409,0)</f>
        <v>0</v>
      </c>
      <c r="BJ409" s="17" t="s">
        <v>9</v>
      </c>
      <c r="BK409" s="176">
        <f>ROUND(I409*H409,0)</f>
        <v>0</v>
      </c>
      <c r="BL409" s="17" t="s">
        <v>85</v>
      </c>
      <c r="BM409" s="17" t="s">
        <v>657</v>
      </c>
    </row>
    <row r="410" spans="2:65" s="11" customFormat="1" ht="13.5" x14ac:dyDescent="0.3">
      <c r="B410" s="177"/>
      <c r="D410" s="178" t="s">
        <v>263</v>
      </c>
      <c r="E410" s="179" t="s">
        <v>3</v>
      </c>
      <c r="F410" s="180" t="s">
        <v>658</v>
      </c>
      <c r="H410" s="181">
        <v>581.15300000000002</v>
      </c>
      <c r="I410" s="182"/>
      <c r="L410" s="177"/>
      <c r="M410" s="183"/>
      <c r="N410" s="184"/>
      <c r="O410" s="184"/>
      <c r="P410" s="184"/>
      <c r="Q410" s="184"/>
      <c r="R410" s="184"/>
      <c r="S410" s="184"/>
      <c r="T410" s="185"/>
      <c r="AT410" s="186" t="s">
        <v>263</v>
      </c>
      <c r="AU410" s="186" t="s">
        <v>79</v>
      </c>
      <c r="AV410" s="11" t="s">
        <v>79</v>
      </c>
      <c r="AW410" s="11" t="s">
        <v>36</v>
      </c>
      <c r="AX410" s="11" t="s">
        <v>9</v>
      </c>
      <c r="AY410" s="186" t="s">
        <v>254</v>
      </c>
    </row>
    <row r="411" spans="2:65" s="1" customFormat="1" ht="31.5" customHeight="1" x14ac:dyDescent="0.3">
      <c r="B411" s="164"/>
      <c r="C411" s="165" t="s">
        <v>659</v>
      </c>
      <c r="D411" s="165" t="s">
        <v>256</v>
      </c>
      <c r="E411" s="166" t="s">
        <v>660</v>
      </c>
      <c r="F411" s="167" t="s">
        <v>661</v>
      </c>
      <c r="G411" s="168" t="s">
        <v>375</v>
      </c>
      <c r="H411" s="169">
        <v>40.073</v>
      </c>
      <c r="I411" s="170"/>
      <c r="J411" s="171">
        <f>ROUND(I411*H411,0)</f>
        <v>0</v>
      </c>
      <c r="K411" s="167" t="s">
        <v>260</v>
      </c>
      <c r="L411" s="34"/>
      <c r="M411" s="172" t="s">
        <v>3</v>
      </c>
      <c r="N411" s="173" t="s">
        <v>43</v>
      </c>
      <c r="O411" s="35"/>
      <c r="P411" s="174">
        <f>O411*H411</f>
        <v>0</v>
      </c>
      <c r="Q411" s="174">
        <v>0.10421999999999999</v>
      </c>
      <c r="R411" s="174">
        <f>Q411*H411</f>
        <v>4.17640806</v>
      </c>
      <c r="S411" s="174">
        <v>0</v>
      </c>
      <c r="T411" s="175">
        <f>S411*H411</f>
        <v>0</v>
      </c>
      <c r="AR411" s="17" t="s">
        <v>85</v>
      </c>
      <c r="AT411" s="17" t="s">
        <v>256</v>
      </c>
      <c r="AU411" s="17" t="s">
        <v>79</v>
      </c>
      <c r="AY411" s="17" t="s">
        <v>254</v>
      </c>
      <c r="BE411" s="176">
        <f>IF(N411="základní",J411,0)</f>
        <v>0</v>
      </c>
      <c r="BF411" s="176">
        <f>IF(N411="snížená",J411,0)</f>
        <v>0</v>
      </c>
      <c r="BG411" s="176">
        <f>IF(N411="zákl. přenesená",J411,0)</f>
        <v>0</v>
      </c>
      <c r="BH411" s="176">
        <f>IF(N411="sníž. přenesená",J411,0)</f>
        <v>0</v>
      </c>
      <c r="BI411" s="176">
        <f>IF(N411="nulová",J411,0)</f>
        <v>0</v>
      </c>
      <c r="BJ411" s="17" t="s">
        <v>9</v>
      </c>
      <c r="BK411" s="176">
        <f>ROUND(I411*H411,0)</f>
        <v>0</v>
      </c>
      <c r="BL411" s="17" t="s">
        <v>85</v>
      </c>
      <c r="BM411" s="17" t="s">
        <v>662</v>
      </c>
    </row>
    <row r="412" spans="2:65" s="11" customFormat="1" ht="13.5" x14ac:dyDescent="0.3">
      <c r="B412" s="177"/>
      <c r="D412" s="187" t="s">
        <v>263</v>
      </c>
      <c r="E412" s="186" t="s">
        <v>3</v>
      </c>
      <c r="F412" s="188" t="s">
        <v>663</v>
      </c>
      <c r="H412" s="189">
        <v>23.536000000000001</v>
      </c>
      <c r="I412" s="182"/>
      <c r="L412" s="177"/>
      <c r="M412" s="183"/>
      <c r="N412" s="184"/>
      <c r="O412" s="184"/>
      <c r="P412" s="184"/>
      <c r="Q412" s="184"/>
      <c r="R412" s="184"/>
      <c r="S412" s="184"/>
      <c r="T412" s="185"/>
      <c r="AT412" s="186" t="s">
        <v>263</v>
      </c>
      <c r="AU412" s="186" t="s">
        <v>79</v>
      </c>
      <c r="AV412" s="11" t="s">
        <v>79</v>
      </c>
      <c r="AW412" s="11" t="s">
        <v>36</v>
      </c>
      <c r="AX412" s="11" t="s">
        <v>72</v>
      </c>
      <c r="AY412" s="186" t="s">
        <v>254</v>
      </c>
    </row>
    <row r="413" spans="2:65" s="11" customFormat="1" ht="13.5" x14ac:dyDescent="0.3">
      <c r="B413" s="177"/>
      <c r="D413" s="187" t="s">
        <v>263</v>
      </c>
      <c r="E413" s="186" t="s">
        <v>3</v>
      </c>
      <c r="F413" s="188" t="s">
        <v>664</v>
      </c>
      <c r="H413" s="189">
        <v>16.536999999999999</v>
      </c>
      <c r="I413" s="182"/>
      <c r="L413" s="177"/>
      <c r="M413" s="183"/>
      <c r="N413" s="184"/>
      <c r="O413" s="184"/>
      <c r="P413" s="184"/>
      <c r="Q413" s="184"/>
      <c r="R413" s="184"/>
      <c r="S413" s="184"/>
      <c r="T413" s="185"/>
      <c r="AT413" s="186" t="s">
        <v>263</v>
      </c>
      <c r="AU413" s="186" t="s">
        <v>79</v>
      </c>
      <c r="AV413" s="11" t="s">
        <v>79</v>
      </c>
      <c r="AW413" s="11" t="s">
        <v>36</v>
      </c>
      <c r="AX413" s="11" t="s">
        <v>72</v>
      </c>
      <c r="AY413" s="186" t="s">
        <v>254</v>
      </c>
    </row>
    <row r="414" spans="2:65" s="12" customFormat="1" ht="13.5" x14ac:dyDescent="0.3">
      <c r="B414" s="190"/>
      <c r="D414" s="178" t="s">
        <v>263</v>
      </c>
      <c r="E414" s="191" t="s">
        <v>195</v>
      </c>
      <c r="F414" s="192" t="s">
        <v>665</v>
      </c>
      <c r="H414" s="193">
        <v>40.073</v>
      </c>
      <c r="I414" s="194"/>
      <c r="L414" s="190"/>
      <c r="M414" s="195"/>
      <c r="N414" s="196"/>
      <c r="O414" s="196"/>
      <c r="P414" s="196"/>
      <c r="Q414" s="196"/>
      <c r="R414" s="196"/>
      <c r="S414" s="196"/>
      <c r="T414" s="197"/>
      <c r="AT414" s="198" t="s">
        <v>263</v>
      </c>
      <c r="AU414" s="198" t="s">
        <v>79</v>
      </c>
      <c r="AV414" s="12" t="s">
        <v>82</v>
      </c>
      <c r="AW414" s="12" t="s">
        <v>36</v>
      </c>
      <c r="AX414" s="12" t="s">
        <v>9</v>
      </c>
      <c r="AY414" s="198" t="s">
        <v>254</v>
      </c>
    </row>
    <row r="415" spans="2:65" s="1" customFormat="1" ht="31.5" customHeight="1" x14ac:dyDescent="0.3">
      <c r="B415" s="164"/>
      <c r="C415" s="165" t="s">
        <v>666</v>
      </c>
      <c r="D415" s="165" t="s">
        <v>256</v>
      </c>
      <c r="E415" s="166" t="s">
        <v>667</v>
      </c>
      <c r="F415" s="167" t="s">
        <v>668</v>
      </c>
      <c r="G415" s="168" t="s">
        <v>669</v>
      </c>
      <c r="H415" s="169">
        <v>120</v>
      </c>
      <c r="I415" s="170"/>
      <c r="J415" s="171">
        <f>ROUND(I415*H415,0)</f>
        <v>0</v>
      </c>
      <c r="K415" s="167" t="s">
        <v>260</v>
      </c>
      <c r="L415" s="34"/>
      <c r="M415" s="172" t="s">
        <v>3</v>
      </c>
      <c r="N415" s="173" t="s">
        <v>43</v>
      </c>
      <c r="O415" s="35"/>
      <c r="P415" s="174">
        <f>O415*H415</f>
        <v>0</v>
      </c>
      <c r="Q415" s="174">
        <v>0</v>
      </c>
      <c r="R415" s="174">
        <f>Q415*H415</f>
        <v>0</v>
      </c>
      <c r="S415" s="174">
        <v>0</v>
      </c>
      <c r="T415" s="175">
        <f>S415*H415</f>
        <v>0</v>
      </c>
      <c r="AR415" s="17" t="s">
        <v>85</v>
      </c>
      <c r="AT415" s="17" t="s">
        <v>256</v>
      </c>
      <c r="AU415" s="17" t="s">
        <v>79</v>
      </c>
      <c r="AY415" s="17" t="s">
        <v>254</v>
      </c>
      <c r="BE415" s="176">
        <f>IF(N415="základní",J415,0)</f>
        <v>0</v>
      </c>
      <c r="BF415" s="176">
        <f>IF(N415="snížená",J415,0)</f>
        <v>0</v>
      </c>
      <c r="BG415" s="176">
        <f>IF(N415="zákl. přenesená",J415,0)</f>
        <v>0</v>
      </c>
      <c r="BH415" s="176">
        <f>IF(N415="sníž. přenesená",J415,0)</f>
        <v>0</v>
      </c>
      <c r="BI415" s="176">
        <f>IF(N415="nulová",J415,0)</f>
        <v>0</v>
      </c>
      <c r="BJ415" s="17" t="s">
        <v>9</v>
      </c>
      <c r="BK415" s="176">
        <f>ROUND(I415*H415,0)</f>
        <v>0</v>
      </c>
      <c r="BL415" s="17" t="s">
        <v>85</v>
      </c>
      <c r="BM415" s="17" t="s">
        <v>670</v>
      </c>
    </row>
    <row r="416" spans="2:65" s="11" customFormat="1" ht="13.5" x14ac:dyDescent="0.3">
      <c r="B416" s="177"/>
      <c r="D416" s="187" t="s">
        <v>263</v>
      </c>
      <c r="E416" s="186" t="s">
        <v>3</v>
      </c>
      <c r="F416" s="188" t="s">
        <v>671</v>
      </c>
      <c r="H416" s="189">
        <v>22</v>
      </c>
      <c r="I416" s="182"/>
      <c r="L416" s="177"/>
      <c r="M416" s="183"/>
      <c r="N416" s="184"/>
      <c r="O416" s="184"/>
      <c r="P416" s="184"/>
      <c r="Q416" s="184"/>
      <c r="R416" s="184"/>
      <c r="S416" s="184"/>
      <c r="T416" s="185"/>
      <c r="AT416" s="186" t="s">
        <v>263</v>
      </c>
      <c r="AU416" s="186" t="s">
        <v>79</v>
      </c>
      <c r="AV416" s="11" t="s">
        <v>79</v>
      </c>
      <c r="AW416" s="11" t="s">
        <v>36</v>
      </c>
      <c r="AX416" s="11" t="s">
        <v>72</v>
      </c>
      <c r="AY416" s="186" t="s">
        <v>254</v>
      </c>
    </row>
    <row r="417" spans="2:65" s="12" customFormat="1" ht="13.5" x14ac:dyDescent="0.3">
      <c r="B417" s="190"/>
      <c r="D417" s="187" t="s">
        <v>263</v>
      </c>
      <c r="E417" s="198" t="s">
        <v>3</v>
      </c>
      <c r="F417" s="199" t="s">
        <v>672</v>
      </c>
      <c r="H417" s="200">
        <v>22</v>
      </c>
      <c r="I417" s="194"/>
      <c r="L417" s="190"/>
      <c r="M417" s="195"/>
      <c r="N417" s="196"/>
      <c r="O417" s="196"/>
      <c r="P417" s="196"/>
      <c r="Q417" s="196"/>
      <c r="R417" s="196"/>
      <c r="S417" s="196"/>
      <c r="T417" s="197"/>
      <c r="AT417" s="198" t="s">
        <v>263</v>
      </c>
      <c r="AU417" s="198" t="s">
        <v>79</v>
      </c>
      <c r="AV417" s="12" t="s">
        <v>82</v>
      </c>
      <c r="AW417" s="12" t="s">
        <v>36</v>
      </c>
      <c r="AX417" s="12" t="s">
        <v>72</v>
      </c>
      <c r="AY417" s="198" t="s">
        <v>254</v>
      </c>
    </row>
    <row r="418" spans="2:65" s="11" customFormat="1" ht="13.5" x14ac:dyDescent="0.3">
      <c r="B418" s="177"/>
      <c r="D418" s="187" t="s">
        <v>263</v>
      </c>
      <c r="E418" s="186" t="s">
        <v>3</v>
      </c>
      <c r="F418" s="188" t="s">
        <v>673</v>
      </c>
      <c r="H418" s="189">
        <v>50</v>
      </c>
      <c r="I418" s="182"/>
      <c r="L418" s="177"/>
      <c r="M418" s="183"/>
      <c r="N418" s="184"/>
      <c r="O418" s="184"/>
      <c r="P418" s="184"/>
      <c r="Q418" s="184"/>
      <c r="R418" s="184"/>
      <c r="S418" s="184"/>
      <c r="T418" s="185"/>
      <c r="AT418" s="186" t="s">
        <v>263</v>
      </c>
      <c r="AU418" s="186" t="s">
        <v>79</v>
      </c>
      <c r="AV418" s="11" t="s">
        <v>79</v>
      </c>
      <c r="AW418" s="11" t="s">
        <v>36</v>
      </c>
      <c r="AX418" s="11" t="s">
        <v>72</v>
      </c>
      <c r="AY418" s="186" t="s">
        <v>254</v>
      </c>
    </row>
    <row r="419" spans="2:65" s="11" customFormat="1" ht="13.5" x14ac:dyDescent="0.3">
      <c r="B419" s="177"/>
      <c r="D419" s="187" t="s">
        <v>263</v>
      </c>
      <c r="E419" s="186" t="s">
        <v>3</v>
      </c>
      <c r="F419" s="188" t="s">
        <v>674</v>
      </c>
      <c r="H419" s="189">
        <v>30</v>
      </c>
      <c r="I419" s="182"/>
      <c r="L419" s="177"/>
      <c r="M419" s="183"/>
      <c r="N419" s="184"/>
      <c r="O419" s="184"/>
      <c r="P419" s="184"/>
      <c r="Q419" s="184"/>
      <c r="R419" s="184"/>
      <c r="S419" s="184"/>
      <c r="T419" s="185"/>
      <c r="AT419" s="186" t="s">
        <v>263</v>
      </c>
      <c r="AU419" s="186" t="s">
        <v>79</v>
      </c>
      <c r="AV419" s="11" t="s">
        <v>79</v>
      </c>
      <c r="AW419" s="11" t="s">
        <v>36</v>
      </c>
      <c r="AX419" s="11" t="s">
        <v>72</v>
      </c>
      <c r="AY419" s="186" t="s">
        <v>254</v>
      </c>
    </row>
    <row r="420" spans="2:65" s="11" customFormat="1" ht="13.5" x14ac:dyDescent="0.3">
      <c r="B420" s="177"/>
      <c r="D420" s="187" t="s">
        <v>263</v>
      </c>
      <c r="E420" s="186" t="s">
        <v>3</v>
      </c>
      <c r="F420" s="188" t="s">
        <v>675</v>
      </c>
      <c r="H420" s="189">
        <v>18</v>
      </c>
      <c r="I420" s="182"/>
      <c r="L420" s="177"/>
      <c r="M420" s="183"/>
      <c r="N420" s="184"/>
      <c r="O420" s="184"/>
      <c r="P420" s="184"/>
      <c r="Q420" s="184"/>
      <c r="R420" s="184"/>
      <c r="S420" s="184"/>
      <c r="T420" s="185"/>
      <c r="AT420" s="186" t="s">
        <v>263</v>
      </c>
      <c r="AU420" s="186" t="s">
        <v>79</v>
      </c>
      <c r="AV420" s="11" t="s">
        <v>79</v>
      </c>
      <c r="AW420" s="11" t="s">
        <v>36</v>
      </c>
      <c r="AX420" s="11" t="s">
        <v>72</v>
      </c>
      <c r="AY420" s="186" t="s">
        <v>254</v>
      </c>
    </row>
    <row r="421" spans="2:65" s="12" customFormat="1" ht="13.5" x14ac:dyDescent="0.3">
      <c r="B421" s="190"/>
      <c r="D421" s="187" t="s">
        <v>263</v>
      </c>
      <c r="E421" s="198" t="s">
        <v>3</v>
      </c>
      <c r="F421" s="199" t="s">
        <v>676</v>
      </c>
      <c r="H421" s="200">
        <v>98</v>
      </c>
      <c r="I421" s="194"/>
      <c r="L421" s="190"/>
      <c r="M421" s="195"/>
      <c r="N421" s="196"/>
      <c r="O421" s="196"/>
      <c r="P421" s="196"/>
      <c r="Q421" s="196"/>
      <c r="R421" s="196"/>
      <c r="S421" s="196"/>
      <c r="T421" s="197"/>
      <c r="AT421" s="198" t="s">
        <v>263</v>
      </c>
      <c r="AU421" s="198" t="s">
        <v>79</v>
      </c>
      <c r="AV421" s="12" t="s">
        <v>82</v>
      </c>
      <c r="AW421" s="12" t="s">
        <v>36</v>
      </c>
      <c r="AX421" s="12" t="s">
        <v>72</v>
      </c>
      <c r="AY421" s="198" t="s">
        <v>254</v>
      </c>
    </row>
    <row r="422" spans="2:65" s="13" customFormat="1" ht="13.5" x14ac:dyDescent="0.3">
      <c r="B422" s="201"/>
      <c r="D422" s="178" t="s">
        <v>263</v>
      </c>
      <c r="E422" s="202" t="s">
        <v>3</v>
      </c>
      <c r="F422" s="203" t="s">
        <v>326</v>
      </c>
      <c r="H422" s="204">
        <v>120</v>
      </c>
      <c r="I422" s="205"/>
      <c r="L422" s="201"/>
      <c r="M422" s="206"/>
      <c r="N422" s="207"/>
      <c r="O422" s="207"/>
      <c r="P422" s="207"/>
      <c r="Q422" s="207"/>
      <c r="R422" s="207"/>
      <c r="S422" s="207"/>
      <c r="T422" s="208"/>
      <c r="AT422" s="209" t="s">
        <v>263</v>
      </c>
      <c r="AU422" s="209" t="s">
        <v>79</v>
      </c>
      <c r="AV422" s="13" t="s">
        <v>85</v>
      </c>
      <c r="AW422" s="13" t="s">
        <v>36</v>
      </c>
      <c r="AX422" s="13" t="s">
        <v>9</v>
      </c>
      <c r="AY422" s="209" t="s">
        <v>254</v>
      </c>
    </row>
    <row r="423" spans="2:65" s="1" customFormat="1" ht="22.5" customHeight="1" x14ac:dyDescent="0.3">
      <c r="B423" s="164"/>
      <c r="C423" s="210" t="s">
        <v>677</v>
      </c>
      <c r="D423" s="210" t="s">
        <v>368</v>
      </c>
      <c r="E423" s="211" t="s">
        <v>678</v>
      </c>
      <c r="F423" s="212" t="s">
        <v>679</v>
      </c>
      <c r="G423" s="213" t="s">
        <v>375</v>
      </c>
      <c r="H423" s="214">
        <v>37.4</v>
      </c>
      <c r="I423" s="215"/>
      <c r="J423" s="216">
        <f>ROUND(I423*H423,0)</f>
        <v>0</v>
      </c>
      <c r="K423" s="212" t="s">
        <v>3</v>
      </c>
      <c r="L423" s="217"/>
      <c r="M423" s="218" t="s">
        <v>3</v>
      </c>
      <c r="N423" s="219" t="s">
        <v>43</v>
      </c>
      <c r="O423" s="35"/>
      <c r="P423" s="174">
        <f>O423*H423</f>
        <v>0</v>
      </c>
      <c r="Q423" s="174">
        <v>3.0000000000000001E-3</v>
      </c>
      <c r="R423" s="174">
        <f>Q423*H423</f>
        <v>0.11219999999999999</v>
      </c>
      <c r="S423" s="174">
        <v>0</v>
      </c>
      <c r="T423" s="175">
        <f>S423*H423</f>
        <v>0</v>
      </c>
      <c r="AR423" s="17" t="s">
        <v>335</v>
      </c>
      <c r="AT423" s="17" t="s">
        <v>368</v>
      </c>
      <c r="AU423" s="17" t="s">
        <v>79</v>
      </c>
      <c r="AY423" s="17" t="s">
        <v>254</v>
      </c>
      <c r="BE423" s="176">
        <f>IF(N423="základní",J423,0)</f>
        <v>0</v>
      </c>
      <c r="BF423" s="176">
        <f>IF(N423="snížená",J423,0)</f>
        <v>0</v>
      </c>
      <c r="BG423" s="176">
        <f>IF(N423="zákl. přenesená",J423,0)</f>
        <v>0</v>
      </c>
      <c r="BH423" s="176">
        <f>IF(N423="sníž. přenesená",J423,0)</f>
        <v>0</v>
      </c>
      <c r="BI423" s="176">
        <f>IF(N423="nulová",J423,0)</f>
        <v>0</v>
      </c>
      <c r="BJ423" s="17" t="s">
        <v>9</v>
      </c>
      <c r="BK423" s="176">
        <f>ROUND(I423*H423,0)</f>
        <v>0</v>
      </c>
      <c r="BL423" s="17" t="s">
        <v>85</v>
      </c>
      <c r="BM423" s="17" t="s">
        <v>680</v>
      </c>
    </row>
    <row r="424" spans="2:65" s="11" customFormat="1" ht="13.5" x14ac:dyDescent="0.3">
      <c r="B424" s="177"/>
      <c r="D424" s="187" t="s">
        <v>263</v>
      </c>
      <c r="E424" s="186" t="s">
        <v>3</v>
      </c>
      <c r="F424" s="188" t="s">
        <v>681</v>
      </c>
      <c r="H424" s="189">
        <v>37.4</v>
      </c>
      <c r="I424" s="182"/>
      <c r="L424" s="177"/>
      <c r="M424" s="183"/>
      <c r="N424" s="184"/>
      <c r="O424" s="184"/>
      <c r="P424" s="184"/>
      <c r="Q424" s="184"/>
      <c r="R424" s="184"/>
      <c r="S424" s="184"/>
      <c r="T424" s="185"/>
      <c r="AT424" s="186" t="s">
        <v>263</v>
      </c>
      <c r="AU424" s="186" t="s">
        <v>79</v>
      </c>
      <c r="AV424" s="11" t="s">
        <v>79</v>
      </c>
      <c r="AW424" s="11" t="s">
        <v>36</v>
      </c>
      <c r="AX424" s="11" t="s">
        <v>72</v>
      </c>
      <c r="AY424" s="186" t="s">
        <v>254</v>
      </c>
    </row>
    <row r="425" spans="2:65" s="12" customFormat="1" ht="13.5" x14ac:dyDescent="0.3">
      <c r="B425" s="190"/>
      <c r="D425" s="178" t="s">
        <v>263</v>
      </c>
      <c r="E425" s="191" t="s">
        <v>3</v>
      </c>
      <c r="F425" s="192" t="s">
        <v>672</v>
      </c>
      <c r="H425" s="193">
        <v>37.4</v>
      </c>
      <c r="I425" s="194"/>
      <c r="L425" s="190"/>
      <c r="M425" s="195"/>
      <c r="N425" s="196"/>
      <c r="O425" s="196"/>
      <c r="P425" s="196"/>
      <c r="Q425" s="196"/>
      <c r="R425" s="196"/>
      <c r="S425" s="196"/>
      <c r="T425" s="197"/>
      <c r="AT425" s="198" t="s">
        <v>263</v>
      </c>
      <c r="AU425" s="198" t="s">
        <v>79</v>
      </c>
      <c r="AV425" s="12" t="s">
        <v>82</v>
      </c>
      <c r="AW425" s="12" t="s">
        <v>36</v>
      </c>
      <c r="AX425" s="12" t="s">
        <v>9</v>
      </c>
      <c r="AY425" s="198" t="s">
        <v>254</v>
      </c>
    </row>
    <row r="426" spans="2:65" s="1" customFormat="1" ht="22.5" customHeight="1" x14ac:dyDescent="0.3">
      <c r="B426" s="164"/>
      <c r="C426" s="210" t="s">
        <v>682</v>
      </c>
      <c r="D426" s="210" t="s">
        <v>368</v>
      </c>
      <c r="E426" s="211" t="s">
        <v>683</v>
      </c>
      <c r="F426" s="212" t="s">
        <v>684</v>
      </c>
      <c r="G426" s="213" t="s">
        <v>375</v>
      </c>
      <c r="H426" s="214">
        <v>102.9</v>
      </c>
      <c r="I426" s="215"/>
      <c r="J426" s="216">
        <f>ROUND(I426*H426,0)</f>
        <v>0</v>
      </c>
      <c r="K426" s="212" t="s">
        <v>3</v>
      </c>
      <c r="L426" s="217"/>
      <c r="M426" s="218" t="s">
        <v>3</v>
      </c>
      <c r="N426" s="219" t="s">
        <v>43</v>
      </c>
      <c r="O426" s="35"/>
      <c r="P426" s="174">
        <f>O426*H426</f>
        <v>0</v>
      </c>
      <c r="Q426" s="174">
        <v>5.4000000000000003E-3</v>
      </c>
      <c r="R426" s="174">
        <f>Q426*H426</f>
        <v>0.55566000000000004</v>
      </c>
      <c r="S426" s="174">
        <v>0</v>
      </c>
      <c r="T426" s="175">
        <f>S426*H426</f>
        <v>0</v>
      </c>
      <c r="AR426" s="17" t="s">
        <v>335</v>
      </c>
      <c r="AT426" s="17" t="s">
        <v>368</v>
      </c>
      <c r="AU426" s="17" t="s">
        <v>79</v>
      </c>
      <c r="AY426" s="17" t="s">
        <v>254</v>
      </c>
      <c r="BE426" s="176">
        <f>IF(N426="základní",J426,0)</f>
        <v>0</v>
      </c>
      <c r="BF426" s="176">
        <f>IF(N426="snížená",J426,0)</f>
        <v>0</v>
      </c>
      <c r="BG426" s="176">
        <f>IF(N426="zákl. přenesená",J426,0)</f>
        <v>0</v>
      </c>
      <c r="BH426" s="176">
        <f>IF(N426="sníž. přenesená",J426,0)</f>
        <v>0</v>
      </c>
      <c r="BI426" s="176">
        <f>IF(N426="nulová",J426,0)</f>
        <v>0</v>
      </c>
      <c r="BJ426" s="17" t="s">
        <v>9</v>
      </c>
      <c r="BK426" s="176">
        <f>ROUND(I426*H426,0)</f>
        <v>0</v>
      </c>
      <c r="BL426" s="17" t="s">
        <v>85</v>
      </c>
      <c r="BM426" s="17" t="s">
        <v>685</v>
      </c>
    </row>
    <row r="427" spans="2:65" s="11" customFormat="1" ht="13.5" x14ac:dyDescent="0.3">
      <c r="B427" s="177"/>
      <c r="D427" s="187" t="s">
        <v>263</v>
      </c>
      <c r="E427" s="186" t="s">
        <v>3</v>
      </c>
      <c r="F427" s="188" t="s">
        <v>686</v>
      </c>
      <c r="H427" s="189">
        <v>52.5</v>
      </c>
      <c r="I427" s="182"/>
      <c r="L427" s="177"/>
      <c r="M427" s="183"/>
      <c r="N427" s="184"/>
      <c r="O427" s="184"/>
      <c r="P427" s="184"/>
      <c r="Q427" s="184"/>
      <c r="R427" s="184"/>
      <c r="S427" s="184"/>
      <c r="T427" s="185"/>
      <c r="AT427" s="186" t="s">
        <v>263</v>
      </c>
      <c r="AU427" s="186" t="s">
        <v>79</v>
      </c>
      <c r="AV427" s="11" t="s">
        <v>79</v>
      </c>
      <c r="AW427" s="11" t="s">
        <v>36</v>
      </c>
      <c r="AX427" s="11" t="s">
        <v>72</v>
      </c>
      <c r="AY427" s="186" t="s">
        <v>254</v>
      </c>
    </row>
    <row r="428" spans="2:65" s="11" customFormat="1" ht="13.5" x14ac:dyDescent="0.3">
      <c r="B428" s="177"/>
      <c r="D428" s="187" t="s">
        <v>263</v>
      </c>
      <c r="E428" s="186" t="s">
        <v>3</v>
      </c>
      <c r="F428" s="188" t="s">
        <v>687</v>
      </c>
      <c r="H428" s="189">
        <v>31.5</v>
      </c>
      <c r="I428" s="182"/>
      <c r="L428" s="177"/>
      <c r="M428" s="183"/>
      <c r="N428" s="184"/>
      <c r="O428" s="184"/>
      <c r="P428" s="184"/>
      <c r="Q428" s="184"/>
      <c r="R428" s="184"/>
      <c r="S428" s="184"/>
      <c r="T428" s="185"/>
      <c r="AT428" s="186" t="s">
        <v>263</v>
      </c>
      <c r="AU428" s="186" t="s">
        <v>79</v>
      </c>
      <c r="AV428" s="11" t="s">
        <v>79</v>
      </c>
      <c r="AW428" s="11" t="s">
        <v>36</v>
      </c>
      <c r="AX428" s="11" t="s">
        <v>72</v>
      </c>
      <c r="AY428" s="186" t="s">
        <v>254</v>
      </c>
    </row>
    <row r="429" spans="2:65" s="11" customFormat="1" ht="13.5" x14ac:dyDescent="0.3">
      <c r="B429" s="177"/>
      <c r="D429" s="187" t="s">
        <v>263</v>
      </c>
      <c r="E429" s="186" t="s">
        <v>3</v>
      </c>
      <c r="F429" s="188" t="s">
        <v>688</v>
      </c>
      <c r="H429" s="189">
        <v>18.899999999999999</v>
      </c>
      <c r="I429" s="182"/>
      <c r="L429" s="177"/>
      <c r="M429" s="183"/>
      <c r="N429" s="184"/>
      <c r="O429" s="184"/>
      <c r="P429" s="184"/>
      <c r="Q429" s="184"/>
      <c r="R429" s="184"/>
      <c r="S429" s="184"/>
      <c r="T429" s="185"/>
      <c r="AT429" s="186" t="s">
        <v>263</v>
      </c>
      <c r="AU429" s="186" t="s">
        <v>79</v>
      </c>
      <c r="AV429" s="11" t="s">
        <v>79</v>
      </c>
      <c r="AW429" s="11" t="s">
        <v>36</v>
      </c>
      <c r="AX429" s="11" t="s">
        <v>72</v>
      </c>
      <c r="AY429" s="186" t="s">
        <v>254</v>
      </c>
    </row>
    <row r="430" spans="2:65" s="12" customFormat="1" ht="13.5" x14ac:dyDescent="0.3">
      <c r="B430" s="190"/>
      <c r="D430" s="187" t="s">
        <v>263</v>
      </c>
      <c r="E430" s="198" t="s">
        <v>3</v>
      </c>
      <c r="F430" s="199" t="s">
        <v>676</v>
      </c>
      <c r="H430" s="200">
        <v>102.9</v>
      </c>
      <c r="I430" s="194"/>
      <c r="L430" s="190"/>
      <c r="M430" s="195"/>
      <c r="N430" s="196"/>
      <c r="O430" s="196"/>
      <c r="P430" s="196"/>
      <c r="Q430" s="196"/>
      <c r="R430" s="196"/>
      <c r="S430" s="196"/>
      <c r="T430" s="197"/>
      <c r="AT430" s="198" t="s">
        <v>263</v>
      </c>
      <c r="AU430" s="198" t="s">
        <v>79</v>
      </c>
      <c r="AV430" s="12" t="s">
        <v>82</v>
      </c>
      <c r="AW430" s="12" t="s">
        <v>36</v>
      </c>
      <c r="AX430" s="12" t="s">
        <v>9</v>
      </c>
      <c r="AY430" s="198" t="s">
        <v>254</v>
      </c>
    </row>
    <row r="431" spans="2:65" s="10" customFormat="1" ht="29.85" customHeight="1" x14ac:dyDescent="0.3">
      <c r="B431" s="150"/>
      <c r="D431" s="161" t="s">
        <v>71</v>
      </c>
      <c r="E431" s="162" t="s">
        <v>85</v>
      </c>
      <c r="F431" s="162" t="s">
        <v>689</v>
      </c>
      <c r="I431" s="153"/>
      <c r="J431" s="163">
        <f>BK431</f>
        <v>0</v>
      </c>
      <c r="L431" s="150"/>
      <c r="M431" s="155"/>
      <c r="N431" s="156"/>
      <c r="O431" s="156"/>
      <c r="P431" s="157">
        <f>SUM(P432:P451)</f>
        <v>0</v>
      </c>
      <c r="Q431" s="156"/>
      <c r="R431" s="157">
        <f>SUM(R432:R451)</f>
        <v>24.904619213662002</v>
      </c>
      <c r="S431" s="156"/>
      <c r="T431" s="158">
        <f>SUM(T432:T451)</f>
        <v>0</v>
      </c>
      <c r="AR431" s="151" t="s">
        <v>9</v>
      </c>
      <c r="AT431" s="159" t="s">
        <v>71</v>
      </c>
      <c r="AU431" s="159" t="s">
        <v>9</v>
      </c>
      <c r="AY431" s="151" t="s">
        <v>254</v>
      </c>
      <c r="BK431" s="160">
        <f>SUM(BK432:BK451)</f>
        <v>0</v>
      </c>
    </row>
    <row r="432" spans="2:65" s="1" customFormat="1" ht="31.5" customHeight="1" x14ac:dyDescent="0.3">
      <c r="B432" s="164"/>
      <c r="C432" s="165" t="s">
        <v>690</v>
      </c>
      <c r="D432" s="165" t="s">
        <v>256</v>
      </c>
      <c r="E432" s="166" t="s">
        <v>691</v>
      </c>
      <c r="F432" s="167" t="s">
        <v>692</v>
      </c>
      <c r="G432" s="168" t="s">
        <v>375</v>
      </c>
      <c r="H432" s="169">
        <v>42.412999999999997</v>
      </c>
      <c r="I432" s="170"/>
      <c r="J432" s="171">
        <f>ROUND(I432*H432,0)</f>
        <v>0</v>
      </c>
      <c r="K432" s="167" t="s">
        <v>260</v>
      </c>
      <c r="L432" s="34"/>
      <c r="M432" s="172" t="s">
        <v>3</v>
      </c>
      <c r="N432" s="173" t="s">
        <v>43</v>
      </c>
      <c r="O432" s="35"/>
      <c r="P432" s="174">
        <f>O432*H432</f>
        <v>0</v>
      </c>
      <c r="Q432" s="174">
        <v>0.33503479400000002</v>
      </c>
      <c r="R432" s="174">
        <f>Q432*H432</f>
        <v>14.209830717921999</v>
      </c>
      <c r="S432" s="174">
        <v>0</v>
      </c>
      <c r="T432" s="175">
        <f>S432*H432</f>
        <v>0</v>
      </c>
      <c r="AR432" s="17" t="s">
        <v>85</v>
      </c>
      <c r="AT432" s="17" t="s">
        <v>256</v>
      </c>
      <c r="AU432" s="17" t="s">
        <v>79</v>
      </c>
      <c r="AY432" s="17" t="s">
        <v>254</v>
      </c>
      <c r="BE432" s="176">
        <f>IF(N432="základní",J432,0)</f>
        <v>0</v>
      </c>
      <c r="BF432" s="176">
        <f>IF(N432="snížená",J432,0)</f>
        <v>0</v>
      </c>
      <c r="BG432" s="176">
        <f>IF(N432="zákl. přenesená",J432,0)</f>
        <v>0</v>
      </c>
      <c r="BH432" s="176">
        <f>IF(N432="sníž. přenesená",J432,0)</f>
        <v>0</v>
      </c>
      <c r="BI432" s="176">
        <f>IF(N432="nulová",J432,0)</f>
        <v>0</v>
      </c>
      <c r="BJ432" s="17" t="s">
        <v>9</v>
      </c>
      <c r="BK432" s="176">
        <f>ROUND(I432*H432,0)</f>
        <v>0</v>
      </c>
      <c r="BL432" s="17" t="s">
        <v>85</v>
      </c>
      <c r="BM432" s="17" t="s">
        <v>693</v>
      </c>
    </row>
    <row r="433" spans="2:65" s="11" customFormat="1" ht="13.5" x14ac:dyDescent="0.3">
      <c r="B433" s="177"/>
      <c r="D433" s="178" t="s">
        <v>263</v>
      </c>
      <c r="E433" s="179" t="s">
        <v>3</v>
      </c>
      <c r="F433" s="180" t="s">
        <v>197</v>
      </c>
      <c r="H433" s="181">
        <v>42.412999999999997</v>
      </c>
      <c r="I433" s="182"/>
      <c r="L433" s="177"/>
      <c r="M433" s="183"/>
      <c r="N433" s="184"/>
      <c r="O433" s="184"/>
      <c r="P433" s="184"/>
      <c r="Q433" s="184"/>
      <c r="R433" s="184"/>
      <c r="S433" s="184"/>
      <c r="T433" s="185"/>
      <c r="AT433" s="186" t="s">
        <v>263</v>
      </c>
      <c r="AU433" s="186" t="s">
        <v>79</v>
      </c>
      <c r="AV433" s="11" t="s">
        <v>79</v>
      </c>
      <c r="AW433" s="11" t="s">
        <v>36</v>
      </c>
      <c r="AX433" s="11" t="s">
        <v>9</v>
      </c>
      <c r="AY433" s="186" t="s">
        <v>254</v>
      </c>
    </row>
    <row r="434" spans="2:65" s="1" customFormat="1" ht="22.5" customHeight="1" x14ac:dyDescent="0.3">
      <c r="B434" s="164"/>
      <c r="C434" s="165" t="s">
        <v>694</v>
      </c>
      <c r="D434" s="165" t="s">
        <v>256</v>
      </c>
      <c r="E434" s="166" t="s">
        <v>695</v>
      </c>
      <c r="F434" s="167" t="s">
        <v>696</v>
      </c>
      <c r="G434" s="168" t="s">
        <v>375</v>
      </c>
      <c r="H434" s="169">
        <v>1.35</v>
      </c>
      <c r="I434" s="170"/>
      <c r="J434" s="171">
        <f>ROUND(I434*H434,0)</f>
        <v>0</v>
      </c>
      <c r="K434" s="167" t="s">
        <v>260</v>
      </c>
      <c r="L434" s="34"/>
      <c r="M434" s="172" t="s">
        <v>3</v>
      </c>
      <c r="N434" s="173" t="s">
        <v>43</v>
      </c>
      <c r="O434" s="35"/>
      <c r="P434" s="174">
        <f>O434*H434</f>
        <v>0</v>
      </c>
      <c r="Q434" s="174">
        <v>0.21312184000000001</v>
      </c>
      <c r="R434" s="174">
        <f>Q434*H434</f>
        <v>0.28771448400000005</v>
      </c>
      <c r="S434" s="174">
        <v>0</v>
      </c>
      <c r="T434" s="175">
        <f>S434*H434</f>
        <v>0</v>
      </c>
      <c r="AR434" s="17" t="s">
        <v>85</v>
      </c>
      <c r="AT434" s="17" t="s">
        <v>256</v>
      </c>
      <c r="AU434" s="17" t="s">
        <v>79</v>
      </c>
      <c r="AY434" s="17" t="s">
        <v>254</v>
      </c>
      <c r="BE434" s="176">
        <f>IF(N434="základní",J434,0)</f>
        <v>0</v>
      </c>
      <c r="BF434" s="176">
        <f>IF(N434="snížená",J434,0)</f>
        <v>0</v>
      </c>
      <c r="BG434" s="176">
        <f>IF(N434="zákl. přenesená",J434,0)</f>
        <v>0</v>
      </c>
      <c r="BH434" s="176">
        <f>IF(N434="sníž. přenesená",J434,0)</f>
        <v>0</v>
      </c>
      <c r="BI434" s="176">
        <f>IF(N434="nulová",J434,0)</f>
        <v>0</v>
      </c>
      <c r="BJ434" s="17" t="s">
        <v>9</v>
      </c>
      <c r="BK434" s="176">
        <f>ROUND(I434*H434,0)</f>
        <v>0</v>
      </c>
      <c r="BL434" s="17" t="s">
        <v>85</v>
      </c>
      <c r="BM434" s="17" t="s">
        <v>697</v>
      </c>
    </row>
    <row r="435" spans="2:65" s="11" customFormat="1" ht="13.5" x14ac:dyDescent="0.3">
      <c r="B435" s="177"/>
      <c r="D435" s="178" t="s">
        <v>263</v>
      </c>
      <c r="E435" s="179" t="s">
        <v>3</v>
      </c>
      <c r="F435" s="180" t="s">
        <v>698</v>
      </c>
      <c r="H435" s="181">
        <v>1.35</v>
      </c>
      <c r="I435" s="182"/>
      <c r="L435" s="177"/>
      <c r="M435" s="183"/>
      <c r="N435" s="184"/>
      <c r="O435" s="184"/>
      <c r="P435" s="184"/>
      <c r="Q435" s="184"/>
      <c r="R435" s="184"/>
      <c r="S435" s="184"/>
      <c r="T435" s="185"/>
      <c r="AT435" s="186" t="s">
        <v>263</v>
      </c>
      <c r="AU435" s="186" t="s">
        <v>79</v>
      </c>
      <c r="AV435" s="11" t="s">
        <v>79</v>
      </c>
      <c r="AW435" s="11" t="s">
        <v>36</v>
      </c>
      <c r="AX435" s="11" t="s">
        <v>9</v>
      </c>
      <c r="AY435" s="186" t="s">
        <v>254</v>
      </c>
    </row>
    <row r="436" spans="2:65" s="1" customFormat="1" ht="22.5" customHeight="1" x14ac:dyDescent="0.3">
      <c r="B436" s="164"/>
      <c r="C436" s="165" t="s">
        <v>699</v>
      </c>
      <c r="D436" s="165" t="s">
        <v>256</v>
      </c>
      <c r="E436" s="166" t="s">
        <v>700</v>
      </c>
      <c r="F436" s="167" t="s">
        <v>701</v>
      </c>
      <c r="G436" s="168" t="s">
        <v>269</v>
      </c>
      <c r="H436" s="169">
        <v>0.81599999999999995</v>
      </c>
      <c r="I436" s="170"/>
      <c r="J436" s="171">
        <f>ROUND(I436*H436,0)</f>
        <v>0</v>
      </c>
      <c r="K436" s="167" t="s">
        <v>260</v>
      </c>
      <c r="L436" s="34"/>
      <c r="M436" s="172" t="s">
        <v>3</v>
      </c>
      <c r="N436" s="173" t="s">
        <v>43</v>
      </c>
      <c r="O436" s="35"/>
      <c r="P436" s="174">
        <f>O436*H436</f>
        <v>0</v>
      </c>
      <c r="Q436" s="174">
        <v>2.453395</v>
      </c>
      <c r="R436" s="174">
        <f>Q436*H436</f>
        <v>2.0019703199999999</v>
      </c>
      <c r="S436" s="174">
        <v>0</v>
      </c>
      <c r="T436" s="175">
        <f>S436*H436</f>
        <v>0</v>
      </c>
      <c r="AR436" s="17" t="s">
        <v>85</v>
      </c>
      <c r="AT436" s="17" t="s">
        <v>256</v>
      </c>
      <c r="AU436" s="17" t="s">
        <v>79</v>
      </c>
      <c r="AY436" s="17" t="s">
        <v>254</v>
      </c>
      <c r="BE436" s="176">
        <f>IF(N436="základní",J436,0)</f>
        <v>0</v>
      </c>
      <c r="BF436" s="176">
        <f>IF(N436="snížená",J436,0)</f>
        <v>0</v>
      </c>
      <c r="BG436" s="176">
        <f>IF(N436="zákl. přenesená",J436,0)</f>
        <v>0</v>
      </c>
      <c r="BH436" s="176">
        <f>IF(N436="sníž. přenesená",J436,0)</f>
        <v>0</v>
      </c>
      <c r="BI436" s="176">
        <f>IF(N436="nulová",J436,0)</f>
        <v>0</v>
      </c>
      <c r="BJ436" s="17" t="s">
        <v>9</v>
      </c>
      <c r="BK436" s="176">
        <f>ROUND(I436*H436,0)</f>
        <v>0</v>
      </c>
      <c r="BL436" s="17" t="s">
        <v>85</v>
      </c>
      <c r="BM436" s="17" t="s">
        <v>702</v>
      </c>
    </row>
    <row r="437" spans="2:65" s="11" customFormat="1" ht="13.5" x14ac:dyDescent="0.3">
      <c r="B437" s="177"/>
      <c r="D437" s="178" t="s">
        <v>263</v>
      </c>
      <c r="E437" s="179" t="s">
        <v>3</v>
      </c>
      <c r="F437" s="180" t="s">
        <v>703</v>
      </c>
      <c r="H437" s="181">
        <v>0.81599999999999995</v>
      </c>
      <c r="I437" s="182"/>
      <c r="L437" s="177"/>
      <c r="M437" s="183"/>
      <c r="N437" s="184"/>
      <c r="O437" s="184"/>
      <c r="P437" s="184"/>
      <c r="Q437" s="184"/>
      <c r="R437" s="184"/>
      <c r="S437" s="184"/>
      <c r="T437" s="185"/>
      <c r="AT437" s="186" t="s">
        <v>263</v>
      </c>
      <c r="AU437" s="186" t="s">
        <v>79</v>
      </c>
      <c r="AV437" s="11" t="s">
        <v>79</v>
      </c>
      <c r="AW437" s="11" t="s">
        <v>36</v>
      </c>
      <c r="AX437" s="11" t="s">
        <v>9</v>
      </c>
      <c r="AY437" s="186" t="s">
        <v>254</v>
      </c>
    </row>
    <row r="438" spans="2:65" s="1" customFormat="1" ht="22.5" customHeight="1" x14ac:dyDescent="0.3">
      <c r="B438" s="164"/>
      <c r="C438" s="165" t="s">
        <v>704</v>
      </c>
      <c r="D438" s="165" t="s">
        <v>256</v>
      </c>
      <c r="E438" s="166" t="s">
        <v>705</v>
      </c>
      <c r="F438" s="167" t="s">
        <v>706</v>
      </c>
      <c r="G438" s="168" t="s">
        <v>375</v>
      </c>
      <c r="H438" s="169">
        <v>3.2629999999999999</v>
      </c>
      <c r="I438" s="170"/>
      <c r="J438" s="171">
        <f>ROUND(I438*H438,0)</f>
        <v>0</v>
      </c>
      <c r="K438" s="167" t="s">
        <v>260</v>
      </c>
      <c r="L438" s="34"/>
      <c r="M438" s="172" t="s">
        <v>3</v>
      </c>
      <c r="N438" s="173" t="s">
        <v>43</v>
      </c>
      <c r="O438" s="35"/>
      <c r="P438" s="174">
        <f>O438*H438</f>
        <v>0</v>
      </c>
      <c r="Q438" s="174">
        <v>5.1946400000000004E-3</v>
      </c>
      <c r="R438" s="174">
        <f>Q438*H438</f>
        <v>1.695011032E-2</v>
      </c>
      <c r="S438" s="174">
        <v>0</v>
      </c>
      <c r="T438" s="175">
        <f>S438*H438</f>
        <v>0</v>
      </c>
      <c r="AR438" s="17" t="s">
        <v>85</v>
      </c>
      <c r="AT438" s="17" t="s">
        <v>256</v>
      </c>
      <c r="AU438" s="17" t="s">
        <v>79</v>
      </c>
      <c r="AY438" s="17" t="s">
        <v>254</v>
      </c>
      <c r="BE438" s="176">
        <f>IF(N438="základní",J438,0)</f>
        <v>0</v>
      </c>
      <c r="BF438" s="176">
        <f>IF(N438="snížená",J438,0)</f>
        <v>0</v>
      </c>
      <c r="BG438" s="176">
        <f>IF(N438="zákl. přenesená",J438,0)</f>
        <v>0</v>
      </c>
      <c r="BH438" s="176">
        <f>IF(N438="sníž. přenesená",J438,0)</f>
        <v>0</v>
      </c>
      <c r="BI438" s="176">
        <f>IF(N438="nulová",J438,0)</f>
        <v>0</v>
      </c>
      <c r="BJ438" s="17" t="s">
        <v>9</v>
      </c>
      <c r="BK438" s="176">
        <f>ROUND(I438*H438,0)</f>
        <v>0</v>
      </c>
      <c r="BL438" s="17" t="s">
        <v>85</v>
      </c>
      <c r="BM438" s="17" t="s">
        <v>707</v>
      </c>
    </row>
    <row r="439" spans="2:65" s="11" customFormat="1" ht="13.5" x14ac:dyDescent="0.3">
      <c r="B439" s="177"/>
      <c r="D439" s="178" t="s">
        <v>263</v>
      </c>
      <c r="E439" s="179" t="s">
        <v>3</v>
      </c>
      <c r="F439" s="180" t="s">
        <v>708</v>
      </c>
      <c r="H439" s="181">
        <v>3.2629999999999999</v>
      </c>
      <c r="I439" s="182"/>
      <c r="L439" s="177"/>
      <c r="M439" s="183"/>
      <c r="N439" s="184"/>
      <c r="O439" s="184"/>
      <c r="P439" s="184"/>
      <c r="Q439" s="184"/>
      <c r="R439" s="184"/>
      <c r="S439" s="184"/>
      <c r="T439" s="185"/>
      <c r="AT439" s="186" t="s">
        <v>263</v>
      </c>
      <c r="AU439" s="186" t="s">
        <v>79</v>
      </c>
      <c r="AV439" s="11" t="s">
        <v>79</v>
      </c>
      <c r="AW439" s="11" t="s">
        <v>36</v>
      </c>
      <c r="AX439" s="11" t="s">
        <v>9</v>
      </c>
      <c r="AY439" s="186" t="s">
        <v>254</v>
      </c>
    </row>
    <row r="440" spans="2:65" s="1" customFormat="1" ht="22.5" customHeight="1" x14ac:dyDescent="0.3">
      <c r="B440" s="164"/>
      <c r="C440" s="165" t="s">
        <v>709</v>
      </c>
      <c r="D440" s="165" t="s">
        <v>256</v>
      </c>
      <c r="E440" s="166" t="s">
        <v>710</v>
      </c>
      <c r="F440" s="167" t="s">
        <v>711</v>
      </c>
      <c r="G440" s="168" t="s">
        <v>375</v>
      </c>
      <c r="H440" s="169">
        <v>3.2629999999999999</v>
      </c>
      <c r="I440" s="170"/>
      <c r="J440" s="171">
        <f>ROUND(I440*H440,0)</f>
        <v>0</v>
      </c>
      <c r="K440" s="167" t="s">
        <v>260</v>
      </c>
      <c r="L440" s="34"/>
      <c r="M440" s="172" t="s">
        <v>3</v>
      </c>
      <c r="N440" s="173" t="s">
        <v>43</v>
      </c>
      <c r="O440" s="35"/>
      <c r="P440" s="174">
        <f>O440*H440</f>
        <v>0</v>
      </c>
      <c r="Q440" s="174">
        <v>0</v>
      </c>
      <c r="R440" s="174">
        <f>Q440*H440</f>
        <v>0</v>
      </c>
      <c r="S440" s="174">
        <v>0</v>
      </c>
      <c r="T440" s="175">
        <f>S440*H440</f>
        <v>0</v>
      </c>
      <c r="AR440" s="17" t="s">
        <v>85</v>
      </c>
      <c r="AT440" s="17" t="s">
        <v>256</v>
      </c>
      <c r="AU440" s="17" t="s">
        <v>79</v>
      </c>
      <c r="AY440" s="17" t="s">
        <v>254</v>
      </c>
      <c r="BE440" s="176">
        <f>IF(N440="základní",J440,0)</f>
        <v>0</v>
      </c>
      <c r="BF440" s="176">
        <f>IF(N440="snížená",J440,0)</f>
        <v>0</v>
      </c>
      <c r="BG440" s="176">
        <f>IF(N440="zákl. přenesená",J440,0)</f>
        <v>0</v>
      </c>
      <c r="BH440" s="176">
        <f>IF(N440="sníž. přenesená",J440,0)</f>
        <v>0</v>
      </c>
      <c r="BI440" s="176">
        <f>IF(N440="nulová",J440,0)</f>
        <v>0</v>
      </c>
      <c r="BJ440" s="17" t="s">
        <v>9</v>
      </c>
      <c r="BK440" s="176">
        <f>ROUND(I440*H440,0)</f>
        <v>0</v>
      </c>
      <c r="BL440" s="17" t="s">
        <v>85</v>
      </c>
      <c r="BM440" s="17" t="s">
        <v>712</v>
      </c>
    </row>
    <row r="441" spans="2:65" s="1" customFormat="1" ht="22.5" customHeight="1" x14ac:dyDescent="0.3">
      <c r="B441" s="164"/>
      <c r="C441" s="165" t="s">
        <v>713</v>
      </c>
      <c r="D441" s="165" t="s">
        <v>256</v>
      </c>
      <c r="E441" s="166" t="s">
        <v>714</v>
      </c>
      <c r="F441" s="167" t="s">
        <v>715</v>
      </c>
      <c r="G441" s="168" t="s">
        <v>359</v>
      </c>
      <c r="H441" s="169">
        <v>5.2999999999999999E-2</v>
      </c>
      <c r="I441" s="170"/>
      <c r="J441" s="171">
        <f>ROUND(I441*H441,0)</f>
        <v>0</v>
      </c>
      <c r="K441" s="167" t="s">
        <v>260</v>
      </c>
      <c r="L441" s="34"/>
      <c r="M441" s="172" t="s">
        <v>3</v>
      </c>
      <c r="N441" s="173" t="s">
        <v>43</v>
      </c>
      <c r="O441" s="35"/>
      <c r="P441" s="174">
        <f>O441*H441</f>
        <v>0</v>
      </c>
      <c r="Q441" s="174">
        <v>1.0525581399999999</v>
      </c>
      <c r="R441" s="174">
        <f>Q441*H441</f>
        <v>5.5785581419999994E-2</v>
      </c>
      <c r="S441" s="174">
        <v>0</v>
      </c>
      <c r="T441" s="175">
        <f>S441*H441</f>
        <v>0</v>
      </c>
      <c r="AR441" s="17" t="s">
        <v>85</v>
      </c>
      <c r="AT441" s="17" t="s">
        <v>256</v>
      </c>
      <c r="AU441" s="17" t="s">
        <v>79</v>
      </c>
      <c r="AY441" s="17" t="s">
        <v>254</v>
      </c>
      <c r="BE441" s="176">
        <f>IF(N441="základní",J441,0)</f>
        <v>0</v>
      </c>
      <c r="BF441" s="176">
        <f>IF(N441="snížená",J441,0)</f>
        <v>0</v>
      </c>
      <c r="BG441" s="176">
        <f>IF(N441="zákl. přenesená",J441,0)</f>
        <v>0</v>
      </c>
      <c r="BH441" s="176">
        <f>IF(N441="sníž. přenesená",J441,0)</f>
        <v>0</v>
      </c>
      <c r="BI441" s="176">
        <f>IF(N441="nulová",J441,0)</f>
        <v>0</v>
      </c>
      <c r="BJ441" s="17" t="s">
        <v>9</v>
      </c>
      <c r="BK441" s="176">
        <f>ROUND(I441*H441,0)</f>
        <v>0</v>
      </c>
      <c r="BL441" s="17" t="s">
        <v>85</v>
      </c>
      <c r="BM441" s="17" t="s">
        <v>716</v>
      </c>
    </row>
    <row r="442" spans="2:65" s="11" customFormat="1" ht="13.5" x14ac:dyDescent="0.3">
      <c r="B442" s="177"/>
      <c r="D442" s="187" t="s">
        <v>263</v>
      </c>
      <c r="E442" s="186" t="s">
        <v>3</v>
      </c>
      <c r="F442" s="188" t="s">
        <v>717</v>
      </c>
      <c r="H442" s="189">
        <v>3.9E-2</v>
      </c>
      <c r="I442" s="182"/>
      <c r="L442" s="177"/>
      <c r="M442" s="183"/>
      <c r="N442" s="184"/>
      <c r="O442" s="184"/>
      <c r="P442" s="184"/>
      <c r="Q442" s="184"/>
      <c r="R442" s="184"/>
      <c r="S442" s="184"/>
      <c r="T442" s="185"/>
      <c r="AT442" s="186" t="s">
        <v>263</v>
      </c>
      <c r="AU442" s="186" t="s">
        <v>79</v>
      </c>
      <c r="AV442" s="11" t="s">
        <v>79</v>
      </c>
      <c r="AW442" s="11" t="s">
        <v>36</v>
      </c>
      <c r="AX442" s="11" t="s">
        <v>72</v>
      </c>
      <c r="AY442" s="186" t="s">
        <v>254</v>
      </c>
    </row>
    <row r="443" spans="2:65" s="11" customFormat="1" ht="13.5" x14ac:dyDescent="0.3">
      <c r="B443" s="177"/>
      <c r="D443" s="187" t="s">
        <v>263</v>
      </c>
      <c r="E443" s="186" t="s">
        <v>3</v>
      </c>
      <c r="F443" s="188" t="s">
        <v>718</v>
      </c>
      <c r="H443" s="189">
        <v>1.4E-2</v>
      </c>
      <c r="I443" s="182"/>
      <c r="L443" s="177"/>
      <c r="M443" s="183"/>
      <c r="N443" s="184"/>
      <c r="O443" s="184"/>
      <c r="P443" s="184"/>
      <c r="Q443" s="184"/>
      <c r="R443" s="184"/>
      <c r="S443" s="184"/>
      <c r="T443" s="185"/>
      <c r="AT443" s="186" t="s">
        <v>263</v>
      </c>
      <c r="AU443" s="186" t="s">
        <v>79</v>
      </c>
      <c r="AV443" s="11" t="s">
        <v>79</v>
      </c>
      <c r="AW443" s="11" t="s">
        <v>36</v>
      </c>
      <c r="AX443" s="11" t="s">
        <v>72</v>
      </c>
      <c r="AY443" s="186" t="s">
        <v>254</v>
      </c>
    </row>
    <row r="444" spans="2:65" s="12" customFormat="1" ht="13.5" x14ac:dyDescent="0.3">
      <c r="B444" s="190"/>
      <c r="D444" s="178" t="s">
        <v>263</v>
      </c>
      <c r="E444" s="191" t="s">
        <v>3</v>
      </c>
      <c r="F444" s="192" t="s">
        <v>277</v>
      </c>
      <c r="H444" s="193">
        <v>5.2999999999999999E-2</v>
      </c>
      <c r="I444" s="194"/>
      <c r="L444" s="190"/>
      <c r="M444" s="195"/>
      <c r="N444" s="196"/>
      <c r="O444" s="196"/>
      <c r="P444" s="196"/>
      <c r="Q444" s="196"/>
      <c r="R444" s="196"/>
      <c r="S444" s="196"/>
      <c r="T444" s="197"/>
      <c r="AT444" s="198" t="s">
        <v>263</v>
      </c>
      <c r="AU444" s="198" t="s">
        <v>79</v>
      </c>
      <c r="AV444" s="12" t="s">
        <v>82</v>
      </c>
      <c r="AW444" s="12" t="s">
        <v>36</v>
      </c>
      <c r="AX444" s="12" t="s">
        <v>9</v>
      </c>
      <c r="AY444" s="198" t="s">
        <v>254</v>
      </c>
    </row>
    <row r="445" spans="2:65" s="1" customFormat="1" ht="22.5" customHeight="1" x14ac:dyDescent="0.3">
      <c r="B445" s="164"/>
      <c r="C445" s="165" t="s">
        <v>719</v>
      </c>
      <c r="D445" s="165" t="s">
        <v>256</v>
      </c>
      <c r="E445" s="166" t="s">
        <v>720</v>
      </c>
      <c r="F445" s="167" t="s">
        <v>721</v>
      </c>
      <c r="G445" s="168" t="s">
        <v>375</v>
      </c>
      <c r="H445" s="169">
        <v>631.24</v>
      </c>
      <c r="I445" s="170"/>
      <c r="J445" s="171">
        <f>ROUND(I445*H445,0)</f>
        <v>0</v>
      </c>
      <c r="K445" s="167" t="s">
        <v>260</v>
      </c>
      <c r="L445" s="34"/>
      <c r="M445" s="172" t="s">
        <v>3</v>
      </c>
      <c r="N445" s="173" t="s">
        <v>43</v>
      </c>
      <c r="O445" s="35"/>
      <c r="P445" s="174">
        <f>O445*H445</f>
        <v>0</v>
      </c>
      <c r="Q445" s="174">
        <v>0</v>
      </c>
      <c r="R445" s="174">
        <f>Q445*H445</f>
        <v>0</v>
      </c>
      <c r="S445" s="174">
        <v>0</v>
      </c>
      <c r="T445" s="175">
        <f>S445*H445</f>
        <v>0</v>
      </c>
      <c r="AR445" s="17" t="s">
        <v>85</v>
      </c>
      <c r="AT445" s="17" t="s">
        <v>256</v>
      </c>
      <c r="AU445" s="17" t="s">
        <v>79</v>
      </c>
      <c r="AY445" s="17" t="s">
        <v>254</v>
      </c>
      <c r="BE445" s="176">
        <f>IF(N445="základní",J445,0)</f>
        <v>0</v>
      </c>
      <c r="BF445" s="176">
        <f>IF(N445="snížená",J445,0)</f>
        <v>0</v>
      </c>
      <c r="BG445" s="176">
        <f>IF(N445="zákl. přenesená",J445,0)</f>
        <v>0</v>
      </c>
      <c r="BH445" s="176">
        <f>IF(N445="sníž. přenesená",J445,0)</f>
        <v>0</v>
      </c>
      <c r="BI445" s="176">
        <f>IF(N445="nulová",J445,0)</f>
        <v>0</v>
      </c>
      <c r="BJ445" s="17" t="s">
        <v>9</v>
      </c>
      <c r="BK445" s="176">
        <f>ROUND(I445*H445,0)</f>
        <v>0</v>
      </c>
      <c r="BL445" s="17" t="s">
        <v>85</v>
      </c>
      <c r="BM445" s="17" t="s">
        <v>722</v>
      </c>
    </row>
    <row r="446" spans="2:65" s="11" customFormat="1" ht="13.5" x14ac:dyDescent="0.3">
      <c r="B446" s="177"/>
      <c r="D446" s="187" t="s">
        <v>263</v>
      </c>
      <c r="E446" s="186" t="s">
        <v>3</v>
      </c>
      <c r="F446" s="188" t="s">
        <v>723</v>
      </c>
      <c r="H446" s="189">
        <v>695.5</v>
      </c>
      <c r="I446" s="182"/>
      <c r="L446" s="177"/>
      <c r="M446" s="183"/>
      <c r="N446" s="184"/>
      <c r="O446" s="184"/>
      <c r="P446" s="184"/>
      <c r="Q446" s="184"/>
      <c r="R446" s="184"/>
      <c r="S446" s="184"/>
      <c r="T446" s="185"/>
      <c r="AT446" s="186" t="s">
        <v>263</v>
      </c>
      <c r="AU446" s="186" t="s">
        <v>79</v>
      </c>
      <c r="AV446" s="11" t="s">
        <v>79</v>
      </c>
      <c r="AW446" s="11" t="s">
        <v>36</v>
      </c>
      <c r="AX446" s="11" t="s">
        <v>72</v>
      </c>
      <c r="AY446" s="186" t="s">
        <v>254</v>
      </c>
    </row>
    <row r="447" spans="2:65" s="11" customFormat="1" ht="13.5" x14ac:dyDescent="0.3">
      <c r="B447" s="177"/>
      <c r="D447" s="187" t="s">
        <v>263</v>
      </c>
      <c r="E447" s="186" t="s">
        <v>3</v>
      </c>
      <c r="F447" s="188" t="s">
        <v>724</v>
      </c>
      <c r="H447" s="189">
        <v>-121.5</v>
      </c>
      <c r="I447" s="182"/>
      <c r="L447" s="177"/>
      <c r="M447" s="183"/>
      <c r="N447" s="184"/>
      <c r="O447" s="184"/>
      <c r="P447" s="184"/>
      <c r="Q447" s="184"/>
      <c r="R447" s="184"/>
      <c r="S447" s="184"/>
      <c r="T447" s="185"/>
      <c r="AT447" s="186" t="s">
        <v>263</v>
      </c>
      <c r="AU447" s="186" t="s">
        <v>79</v>
      </c>
      <c r="AV447" s="11" t="s">
        <v>79</v>
      </c>
      <c r="AW447" s="11" t="s">
        <v>36</v>
      </c>
      <c r="AX447" s="11" t="s">
        <v>72</v>
      </c>
      <c r="AY447" s="186" t="s">
        <v>254</v>
      </c>
    </row>
    <row r="448" spans="2:65" s="11" customFormat="1" ht="13.5" x14ac:dyDescent="0.3">
      <c r="B448" s="177"/>
      <c r="D448" s="187" t="s">
        <v>263</v>
      </c>
      <c r="E448" s="186" t="s">
        <v>3</v>
      </c>
      <c r="F448" s="188" t="s">
        <v>725</v>
      </c>
      <c r="H448" s="189">
        <v>57.24</v>
      </c>
      <c r="I448" s="182"/>
      <c r="L448" s="177"/>
      <c r="M448" s="183"/>
      <c r="N448" s="184"/>
      <c r="O448" s="184"/>
      <c r="P448" s="184"/>
      <c r="Q448" s="184"/>
      <c r="R448" s="184"/>
      <c r="S448" s="184"/>
      <c r="T448" s="185"/>
      <c r="AT448" s="186" t="s">
        <v>263</v>
      </c>
      <c r="AU448" s="186" t="s">
        <v>79</v>
      </c>
      <c r="AV448" s="11" t="s">
        <v>79</v>
      </c>
      <c r="AW448" s="11" t="s">
        <v>36</v>
      </c>
      <c r="AX448" s="11" t="s">
        <v>72</v>
      </c>
      <c r="AY448" s="186" t="s">
        <v>254</v>
      </c>
    </row>
    <row r="449" spans="2:65" s="12" customFormat="1" ht="13.5" x14ac:dyDescent="0.3">
      <c r="B449" s="190"/>
      <c r="D449" s="178" t="s">
        <v>263</v>
      </c>
      <c r="E449" s="191" t="s">
        <v>124</v>
      </c>
      <c r="F449" s="192" t="s">
        <v>277</v>
      </c>
      <c r="H449" s="193">
        <v>631.24</v>
      </c>
      <c r="I449" s="194"/>
      <c r="L449" s="190"/>
      <c r="M449" s="195"/>
      <c r="N449" s="196"/>
      <c r="O449" s="196"/>
      <c r="P449" s="196"/>
      <c r="Q449" s="196"/>
      <c r="R449" s="196"/>
      <c r="S449" s="196"/>
      <c r="T449" s="197"/>
      <c r="AT449" s="198" t="s">
        <v>263</v>
      </c>
      <c r="AU449" s="198" t="s">
        <v>79</v>
      </c>
      <c r="AV449" s="12" t="s">
        <v>82</v>
      </c>
      <c r="AW449" s="12" t="s">
        <v>36</v>
      </c>
      <c r="AX449" s="12" t="s">
        <v>9</v>
      </c>
      <c r="AY449" s="198" t="s">
        <v>254</v>
      </c>
    </row>
    <row r="450" spans="2:65" s="1" customFormat="1" ht="22.5" customHeight="1" x14ac:dyDescent="0.3">
      <c r="B450" s="164"/>
      <c r="C450" s="210" t="s">
        <v>726</v>
      </c>
      <c r="D450" s="210" t="s">
        <v>368</v>
      </c>
      <c r="E450" s="211" t="s">
        <v>727</v>
      </c>
      <c r="F450" s="212" t="s">
        <v>728</v>
      </c>
      <c r="G450" s="213" t="s">
        <v>375</v>
      </c>
      <c r="H450" s="214">
        <v>694.36400000000003</v>
      </c>
      <c r="I450" s="215"/>
      <c r="J450" s="216">
        <f>ROUND(I450*H450,0)</f>
        <v>0</v>
      </c>
      <c r="K450" s="212" t="s">
        <v>3</v>
      </c>
      <c r="L450" s="217"/>
      <c r="M450" s="218" t="s">
        <v>3</v>
      </c>
      <c r="N450" s="219" t="s">
        <v>43</v>
      </c>
      <c r="O450" s="35"/>
      <c r="P450" s="174">
        <f>O450*H450</f>
        <v>0</v>
      </c>
      <c r="Q450" s="174">
        <v>1.2E-2</v>
      </c>
      <c r="R450" s="174">
        <f>Q450*H450</f>
        <v>8.3323680000000007</v>
      </c>
      <c r="S450" s="174">
        <v>0</v>
      </c>
      <c r="T450" s="175">
        <f>S450*H450</f>
        <v>0</v>
      </c>
      <c r="AR450" s="17" t="s">
        <v>335</v>
      </c>
      <c r="AT450" s="17" t="s">
        <v>368</v>
      </c>
      <c r="AU450" s="17" t="s">
        <v>79</v>
      </c>
      <c r="AY450" s="17" t="s">
        <v>254</v>
      </c>
      <c r="BE450" s="176">
        <f>IF(N450="základní",J450,0)</f>
        <v>0</v>
      </c>
      <c r="BF450" s="176">
        <f>IF(N450="snížená",J450,0)</f>
        <v>0</v>
      </c>
      <c r="BG450" s="176">
        <f>IF(N450="zákl. přenesená",J450,0)</f>
        <v>0</v>
      </c>
      <c r="BH450" s="176">
        <f>IF(N450="sníž. přenesená",J450,0)</f>
        <v>0</v>
      </c>
      <c r="BI450" s="176">
        <f>IF(N450="nulová",J450,0)</f>
        <v>0</v>
      </c>
      <c r="BJ450" s="17" t="s">
        <v>9</v>
      </c>
      <c r="BK450" s="176">
        <f>ROUND(I450*H450,0)</f>
        <v>0</v>
      </c>
      <c r="BL450" s="17" t="s">
        <v>85</v>
      </c>
      <c r="BM450" s="17" t="s">
        <v>729</v>
      </c>
    </row>
    <row r="451" spans="2:65" s="11" customFormat="1" ht="13.5" x14ac:dyDescent="0.3">
      <c r="B451" s="177"/>
      <c r="D451" s="187" t="s">
        <v>263</v>
      </c>
      <c r="E451" s="186" t="s">
        <v>3</v>
      </c>
      <c r="F451" s="188" t="s">
        <v>730</v>
      </c>
      <c r="H451" s="189">
        <v>694.36400000000003</v>
      </c>
      <c r="I451" s="182"/>
      <c r="L451" s="177"/>
      <c r="M451" s="183"/>
      <c r="N451" s="184"/>
      <c r="O451" s="184"/>
      <c r="P451" s="184"/>
      <c r="Q451" s="184"/>
      <c r="R451" s="184"/>
      <c r="S451" s="184"/>
      <c r="T451" s="185"/>
      <c r="AT451" s="186" t="s">
        <v>263</v>
      </c>
      <c r="AU451" s="186" t="s">
        <v>79</v>
      </c>
      <c r="AV451" s="11" t="s">
        <v>79</v>
      </c>
      <c r="AW451" s="11" t="s">
        <v>36</v>
      </c>
      <c r="AX451" s="11" t="s">
        <v>9</v>
      </c>
      <c r="AY451" s="186" t="s">
        <v>254</v>
      </c>
    </row>
    <row r="452" spans="2:65" s="10" customFormat="1" ht="29.85" customHeight="1" x14ac:dyDescent="0.3">
      <c r="B452" s="150"/>
      <c r="D452" s="161" t="s">
        <v>71</v>
      </c>
      <c r="E452" s="162" t="s">
        <v>88</v>
      </c>
      <c r="F452" s="162" t="s">
        <v>731</v>
      </c>
      <c r="I452" s="153"/>
      <c r="J452" s="163">
        <f>BK452</f>
        <v>0</v>
      </c>
      <c r="L452" s="150"/>
      <c r="M452" s="155"/>
      <c r="N452" s="156"/>
      <c r="O452" s="156"/>
      <c r="P452" s="157">
        <f>SUM(P453:P461)</f>
        <v>0</v>
      </c>
      <c r="Q452" s="156"/>
      <c r="R452" s="157">
        <f>SUM(R453:R461)</f>
        <v>109.176</v>
      </c>
      <c r="S452" s="156"/>
      <c r="T452" s="158">
        <f>SUM(T453:T461)</f>
        <v>0</v>
      </c>
      <c r="AR452" s="151" t="s">
        <v>9</v>
      </c>
      <c r="AT452" s="159" t="s">
        <v>71</v>
      </c>
      <c r="AU452" s="159" t="s">
        <v>9</v>
      </c>
      <c r="AY452" s="151" t="s">
        <v>254</v>
      </c>
      <c r="BK452" s="160">
        <f>SUM(BK453:BK461)</f>
        <v>0</v>
      </c>
    </row>
    <row r="453" spans="2:65" s="1" customFormat="1" ht="22.5" customHeight="1" x14ac:dyDescent="0.3">
      <c r="B453" s="164"/>
      <c r="C453" s="165" t="s">
        <v>732</v>
      </c>
      <c r="D453" s="165" t="s">
        <v>256</v>
      </c>
      <c r="E453" s="166" t="s">
        <v>733</v>
      </c>
      <c r="F453" s="167" t="s">
        <v>734</v>
      </c>
      <c r="G453" s="168" t="s">
        <v>375</v>
      </c>
      <c r="H453" s="169">
        <v>100</v>
      </c>
      <c r="I453" s="170"/>
      <c r="J453" s="171">
        <f>ROUND(I453*H453,0)</f>
        <v>0</v>
      </c>
      <c r="K453" s="167" t="s">
        <v>260</v>
      </c>
      <c r="L453" s="34"/>
      <c r="M453" s="172" t="s">
        <v>3</v>
      </c>
      <c r="N453" s="173" t="s">
        <v>43</v>
      </c>
      <c r="O453" s="35"/>
      <c r="P453" s="174">
        <f>O453*H453</f>
        <v>0</v>
      </c>
      <c r="Q453" s="174">
        <v>0.38624999999999998</v>
      </c>
      <c r="R453" s="174">
        <f>Q453*H453</f>
        <v>38.625</v>
      </c>
      <c r="S453" s="174">
        <v>0</v>
      </c>
      <c r="T453" s="175">
        <f>S453*H453</f>
        <v>0</v>
      </c>
      <c r="AR453" s="17" t="s">
        <v>85</v>
      </c>
      <c r="AT453" s="17" t="s">
        <v>256</v>
      </c>
      <c r="AU453" s="17" t="s">
        <v>79</v>
      </c>
      <c r="AY453" s="17" t="s">
        <v>254</v>
      </c>
      <c r="BE453" s="176">
        <f>IF(N453="základní",J453,0)</f>
        <v>0</v>
      </c>
      <c r="BF453" s="176">
        <f>IF(N453="snížená",J453,0)</f>
        <v>0</v>
      </c>
      <c r="BG453" s="176">
        <f>IF(N453="zákl. přenesená",J453,0)</f>
        <v>0</v>
      </c>
      <c r="BH453" s="176">
        <f>IF(N453="sníž. přenesená",J453,0)</f>
        <v>0</v>
      </c>
      <c r="BI453" s="176">
        <f>IF(N453="nulová",J453,0)</f>
        <v>0</v>
      </c>
      <c r="BJ453" s="17" t="s">
        <v>9</v>
      </c>
      <c r="BK453" s="176">
        <f>ROUND(I453*H453,0)</f>
        <v>0</v>
      </c>
      <c r="BL453" s="17" t="s">
        <v>85</v>
      </c>
      <c r="BM453" s="17" t="s">
        <v>735</v>
      </c>
    </row>
    <row r="454" spans="2:65" s="11" customFormat="1" ht="13.5" x14ac:dyDescent="0.3">
      <c r="B454" s="177"/>
      <c r="D454" s="178" t="s">
        <v>263</v>
      </c>
      <c r="E454" s="179" t="s">
        <v>3</v>
      </c>
      <c r="F454" s="180" t="s">
        <v>95</v>
      </c>
      <c r="H454" s="181">
        <v>100</v>
      </c>
      <c r="I454" s="182"/>
      <c r="L454" s="177"/>
      <c r="M454" s="183"/>
      <c r="N454" s="184"/>
      <c r="O454" s="184"/>
      <c r="P454" s="184"/>
      <c r="Q454" s="184"/>
      <c r="R454" s="184"/>
      <c r="S454" s="184"/>
      <c r="T454" s="185"/>
      <c r="AT454" s="186" t="s">
        <v>263</v>
      </c>
      <c r="AU454" s="186" t="s">
        <v>79</v>
      </c>
      <c r="AV454" s="11" t="s">
        <v>79</v>
      </c>
      <c r="AW454" s="11" t="s">
        <v>36</v>
      </c>
      <c r="AX454" s="11" t="s">
        <v>9</v>
      </c>
      <c r="AY454" s="186" t="s">
        <v>254</v>
      </c>
    </row>
    <row r="455" spans="2:65" s="1" customFormat="1" ht="22.5" customHeight="1" x14ac:dyDescent="0.3">
      <c r="B455" s="164"/>
      <c r="C455" s="165" t="s">
        <v>736</v>
      </c>
      <c r="D455" s="165" t="s">
        <v>256</v>
      </c>
      <c r="E455" s="166" t="s">
        <v>737</v>
      </c>
      <c r="F455" s="167" t="s">
        <v>738</v>
      </c>
      <c r="G455" s="168" t="s">
        <v>375</v>
      </c>
      <c r="H455" s="169">
        <v>100</v>
      </c>
      <c r="I455" s="170"/>
      <c r="J455" s="171">
        <f>ROUND(I455*H455,0)</f>
        <v>0</v>
      </c>
      <c r="K455" s="167" t="s">
        <v>260</v>
      </c>
      <c r="L455" s="34"/>
      <c r="M455" s="172" t="s">
        <v>3</v>
      </c>
      <c r="N455" s="173" t="s">
        <v>43</v>
      </c>
      <c r="O455" s="35"/>
      <c r="P455" s="174">
        <f>O455*H455</f>
        <v>0</v>
      </c>
      <c r="Q455" s="174">
        <v>0.378</v>
      </c>
      <c r="R455" s="174">
        <f>Q455*H455</f>
        <v>37.799999999999997</v>
      </c>
      <c r="S455" s="174">
        <v>0</v>
      </c>
      <c r="T455" s="175">
        <f>S455*H455</f>
        <v>0</v>
      </c>
      <c r="AR455" s="17" t="s">
        <v>85</v>
      </c>
      <c r="AT455" s="17" t="s">
        <v>256</v>
      </c>
      <c r="AU455" s="17" t="s">
        <v>79</v>
      </c>
      <c r="AY455" s="17" t="s">
        <v>254</v>
      </c>
      <c r="BE455" s="176">
        <f>IF(N455="základní",J455,0)</f>
        <v>0</v>
      </c>
      <c r="BF455" s="176">
        <f>IF(N455="snížená",J455,0)</f>
        <v>0</v>
      </c>
      <c r="BG455" s="176">
        <f>IF(N455="zákl. přenesená",J455,0)</f>
        <v>0</v>
      </c>
      <c r="BH455" s="176">
        <f>IF(N455="sníž. přenesená",J455,0)</f>
        <v>0</v>
      </c>
      <c r="BI455" s="176">
        <f>IF(N455="nulová",J455,0)</f>
        <v>0</v>
      </c>
      <c r="BJ455" s="17" t="s">
        <v>9</v>
      </c>
      <c r="BK455" s="176">
        <f>ROUND(I455*H455,0)</f>
        <v>0</v>
      </c>
      <c r="BL455" s="17" t="s">
        <v>85</v>
      </c>
      <c r="BM455" s="17" t="s">
        <v>739</v>
      </c>
    </row>
    <row r="456" spans="2:65" s="11" customFormat="1" ht="13.5" x14ac:dyDescent="0.3">
      <c r="B456" s="177"/>
      <c r="D456" s="178" t="s">
        <v>263</v>
      </c>
      <c r="E456" s="179" t="s">
        <v>3</v>
      </c>
      <c r="F456" s="180" t="s">
        <v>95</v>
      </c>
      <c r="H456" s="181">
        <v>100</v>
      </c>
      <c r="I456" s="182"/>
      <c r="L456" s="177"/>
      <c r="M456" s="183"/>
      <c r="N456" s="184"/>
      <c r="O456" s="184"/>
      <c r="P456" s="184"/>
      <c r="Q456" s="184"/>
      <c r="R456" s="184"/>
      <c r="S456" s="184"/>
      <c r="T456" s="185"/>
      <c r="AT456" s="186" t="s">
        <v>263</v>
      </c>
      <c r="AU456" s="186" t="s">
        <v>79</v>
      </c>
      <c r="AV456" s="11" t="s">
        <v>79</v>
      </c>
      <c r="AW456" s="11" t="s">
        <v>36</v>
      </c>
      <c r="AX456" s="11" t="s">
        <v>9</v>
      </c>
      <c r="AY456" s="186" t="s">
        <v>254</v>
      </c>
    </row>
    <row r="457" spans="2:65" s="1" customFormat="1" ht="22.5" customHeight="1" x14ac:dyDescent="0.3">
      <c r="B457" s="164"/>
      <c r="C457" s="165" t="s">
        <v>740</v>
      </c>
      <c r="D457" s="165" t="s">
        <v>256</v>
      </c>
      <c r="E457" s="166" t="s">
        <v>741</v>
      </c>
      <c r="F457" s="167" t="s">
        <v>742</v>
      </c>
      <c r="G457" s="168" t="s">
        <v>375</v>
      </c>
      <c r="H457" s="169">
        <v>100</v>
      </c>
      <c r="I457" s="170"/>
      <c r="J457" s="171">
        <f>ROUND(I457*H457,0)</f>
        <v>0</v>
      </c>
      <c r="K457" s="167" t="s">
        <v>260</v>
      </c>
      <c r="L457" s="34"/>
      <c r="M457" s="172" t="s">
        <v>3</v>
      </c>
      <c r="N457" s="173" t="s">
        <v>43</v>
      </c>
      <c r="O457" s="35"/>
      <c r="P457" s="174">
        <f>O457*H457</f>
        <v>0</v>
      </c>
      <c r="Q457" s="174">
        <v>0.10503</v>
      </c>
      <c r="R457" s="174">
        <f>Q457*H457</f>
        <v>10.503</v>
      </c>
      <c r="S457" s="174">
        <v>0</v>
      </c>
      <c r="T457" s="175">
        <f>S457*H457</f>
        <v>0</v>
      </c>
      <c r="AR457" s="17" t="s">
        <v>85</v>
      </c>
      <c r="AT457" s="17" t="s">
        <v>256</v>
      </c>
      <c r="AU457" s="17" t="s">
        <v>79</v>
      </c>
      <c r="AY457" s="17" t="s">
        <v>254</v>
      </c>
      <c r="BE457" s="176">
        <f>IF(N457="základní",J457,0)</f>
        <v>0</v>
      </c>
      <c r="BF457" s="176">
        <f>IF(N457="snížená",J457,0)</f>
        <v>0</v>
      </c>
      <c r="BG457" s="176">
        <f>IF(N457="zákl. přenesená",J457,0)</f>
        <v>0</v>
      </c>
      <c r="BH457" s="176">
        <f>IF(N457="sníž. přenesená",J457,0)</f>
        <v>0</v>
      </c>
      <c r="BI457" s="176">
        <f>IF(N457="nulová",J457,0)</f>
        <v>0</v>
      </c>
      <c r="BJ457" s="17" t="s">
        <v>9</v>
      </c>
      <c r="BK457" s="176">
        <f>ROUND(I457*H457,0)</f>
        <v>0</v>
      </c>
      <c r="BL457" s="17" t="s">
        <v>85</v>
      </c>
      <c r="BM457" s="17" t="s">
        <v>743</v>
      </c>
    </row>
    <row r="458" spans="2:65" s="11" customFormat="1" ht="13.5" x14ac:dyDescent="0.3">
      <c r="B458" s="177"/>
      <c r="D458" s="187" t="s">
        <v>263</v>
      </c>
      <c r="E458" s="186" t="s">
        <v>3</v>
      </c>
      <c r="F458" s="188" t="s">
        <v>744</v>
      </c>
      <c r="H458" s="189">
        <v>100</v>
      </c>
      <c r="I458" s="182"/>
      <c r="L458" s="177"/>
      <c r="M458" s="183"/>
      <c r="N458" s="184"/>
      <c r="O458" s="184"/>
      <c r="P458" s="184"/>
      <c r="Q458" s="184"/>
      <c r="R458" s="184"/>
      <c r="S458" s="184"/>
      <c r="T458" s="185"/>
      <c r="AT458" s="186" t="s">
        <v>263</v>
      </c>
      <c r="AU458" s="186" t="s">
        <v>79</v>
      </c>
      <c r="AV458" s="11" t="s">
        <v>79</v>
      </c>
      <c r="AW458" s="11" t="s">
        <v>36</v>
      </c>
      <c r="AX458" s="11" t="s">
        <v>72</v>
      </c>
      <c r="AY458" s="186" t="s">
        <v>254</v>
      </c>
    </row>
    <row r="459" spans="2:65" s="12" customFormat="1" ht="13.5" x14ac:dyDescent="0.3">
      <c r="B459" s="190"/>
      <c r="D459" s="178" t="s">
        <v>263</v>
      </c>
      <c r="E459" s="191" t="s">
        <v>95</v>
      </c>
      <c r="F459" s="192" t="s">
        <v>277</v>
      </c>
      <c r="H459" s="193">
        <v>100</v>
      </c>
      <c r="I459" s="194"/>
      <c r="L459" s="190"/>
      <c r="M459" s="195"/>
      <c r="N459" s="196"/>
      <c r="O459" s="196"/>
      <c r="P459" s="196"/>
      <c r="Q459" s="196"/>
      <c r="R459" s="196"/>
      <c r="S459" s="196"/>
      <c r="T459" s="197"/>
      <c r="AT459" s="198" t="s">
        <v>263</v>
      </c>
      <c r="AU459" s="198" t="s">
        <v>79</v>
      </c>
      <c r="AV459" s="12" t="s">
        <v>82</v>
      </c>
      <c r="AW459" s="12" t="s">
        <v>36</v>
      </c>
      <c r="AX459" s="12" t="s">
        <v>9</v>
      </c>
      <c r="AY459" s="198" t="s">
        <v>254</v>
      </c>
    </row>
    <row r="460" spans="2:65" s="1" customFormat="1" ht="22.5" customHeight="1" x14ac:dyDescent="0.3">
      <c r="B460" s="164"/>
      <c r="C460" s="210" t="s">
        <v>745</v>
      </c>
      <c r="D460" s="210" t="s">
        <v>368</v>
      </c>
      <c r="E460" s="211" t="s">
        <v>746</v>
      </c>
      <c r="F460" s="212" t="s">
        <v>747</v>
      </c>
      <c r="G460" s="213" t="s">
        <v>375</v>
      </c>
      <c r="H460" s="214">
        <v>103</v>
      </c>
      <c r="I460" s="215"/>
      <c r="J460" s="216">
        <f>ROUND(I460*H460,0)</f>
        <v>0</v>
      </c>
      <c r="K460" s="212" t="s">
        <v>260</v>
      </c>
      <c r="L460" s="217"/>
      <c r="M460" s="218" t="s">
        <v>3</v>
      </c>
      <c r="N460" s="219" t="s">
        <v>43</v>
      </c>
      <c r="O460" s="35"/>
      <c r="P460" s="174">
        <f>O460*H460</f>
        <v>0</v>
      </c>
      <c r="Q460" s="174">
        <v>0.216</v>
      </c>
      <c r="R460" s="174">
        <f>Q460*H460</f>
        <v>22.248000000000001</v>
      </c>
      <c r="S460" s="174">
        <v>0</v>
      </c>
      <c r="T460" s="175">
        <f>S460*H460</f>
        <v>0</v>
      </c>
      <c r="AR460" s="17" t="s">
        <v>335</v>
      </c>
      <c r="AT460" s="17" t="s">
        <v>368</v>
      </c>
      <c r="AU460" s="17" t="s">
        <v>79</v>
      </c>
      <c r="AY460" s="17" t="s">
        <v>254</v>
      </c>
      <c r="BE460" s="176">
        <f>IF(N460="základní",J460,0)</f>
        <v>0</v>
      </c>
      <c r="BF460" s="176">
        <f>IF(N460="snížená",J460,0)</f>
        <v>0</v>
      </c>
      <c r="BG460" s="176">
        <f>IF(N460="zákl. přenesená",J460,0)</f>
        <v>0</v>
      </c>
      <c r="BH460" s="176">
        <f>IF(N460="sníž. přenesená",J460,0)</f>
        <v>0</v>
      </c>
      <c r="BI460" s="176">
        <f>IF(N460="nulová",J460,0)</f>
        <v>0</v>
      </c>
      <c r="BJ460" s="17" t="s">
        <v>9</v>
      </c>
      <c r="BK460" s="176">
        <f>ROUND(I460*H460,0)</f>
        <v>0</v>
      </c>
      <c r="BL460" s="17" t="s">
        <v>85</v>
      </c>
      <c r="BM460" s="17" t="s">
        <v>748</v>
      </c>
    </row>
    <row r="461" spans="2:65" s="11" customFormat="1" ht="13.5" x14ac:dyDescent="0.3">
      <c r="B461" s="177"/>
      <c r="D461" s="187" t="s">
        <v>263</v>
      </c>
      <c r="E461" s="186" t="s">
        <v>3</v>
      </c>
      <c r="F461" s="188" t="s">
        <v>749</v>
      </c>
      <c r="H461" s="189">
        <v>103</v>
      </c>
      <c r="I461" s="182"/>
      <c r="L461" s="177"/>
      <c r="M461" s="183"/>
      <c r="N461" s="184"/>
      <c r="O461" s="184"/>
      <c r="P461" s="184"/>
      <c r="Q461" s="184"/>
      <c r="R461" s="184"/>
      <c r="S461" s="184"/>
      <c r="T461" s="185"/>
      <c r="AT461" s="186" t="s">
        <v>263</v>
      </c>
      <c r="AU461" s="186" t="s">
        <v>79</v>
      </c>
      <c r="AV461" s="11" t="s">
        <v>79</v>
      </c>
      <c r="AW461" s="11" t="s">
        <v>36</v>
      </c>
      <c r="AX461" s="11" t="s">
        <v>9</v>
      </c>
      <c r="AY461" s="186" t="s">
        <v>254</v>
      </c>
    </row>
    <row r="462" spans="2:65" s="10" customFormat="1" ht="29.85" customHeight="1" x14ac:dyDescent="0.3">
      <c r="B462" s="150"/>
      <c r="D462" s="161" t="s">
        <v>71</v>
      </c>
      <c r="E462" s="162" t="s">
        <v>327</v>
      </c>
      <c r="F462" s="162" t="s">
        <v>750</v>
      </c>
      <c r="I462" s="153"/>
      <c r="J462" s="163">
        <f>BK462</f>
        <v>0</v>
      </c>
      <c r="L462" s="150"/>
      <c r="M462" s="155"/>
      <c r="N462" s="156"/>
      <c r="O462" s="156"/>
      <c r="P462" s="157">
        <f>SUM(P463:P612)</f>
        <v>0</v>
      </c>
      <c r="Q462" s="156"/>
      <c r="R462" s="157">
        <f>SUM(R463:R612)</f>
        <v>324.53087459082872</v>
      </c>
      <c r="S462" s="156"/>
      <c r="T462" s="158">
        <f>SUM(T463:T612)</f>
        <v>0</v>
      </c>
      <c r="AR462" s="151" t="s">
        <v>9</v>
      </c>
      <c r="AT462" s="159" t="s">
        <v>71</v>
      </c>
      <c r="AU462" s="159" t="s">
        <v>9</v>
      </c>
      <c r="AY462" s="151" t="s">
        <v>254</v>
      </c>
      <c r="BK462" s="160">
        <f>SUM(BK463:BK612)</f>
        <v>0</v>
      </c>
    </row>
    <row r="463" spans="2:65" s="1" customFormat="1" ht="22.5" customHeight="1" x14ac:dyDescent="0.3">
      <c r="B463" s="164"/>
      <c r="C463" s="165" t="s">
        <v>751</v>
      </c>
      <c r="D463" s="165" t="s">
        <v>256</v>
      </c>
      <c r="E463" s="166" t="s">
        <v>752</v>
      </c>
      <c r="F463" s="167" t="s">
        <v>753</v>
      </c>
      <c r="G463" s="168" t="s">
        <v>375</v>
      </c>
      <c r="H463" s="169">
        <v>42.412999999999997</v>
      </c>
      <c r="I463" s="170"/>
      <c r="J463" s="171">
        <f>ROUND(I463*H463,0)</f>
        <v>0</v>
      </c>
      <c r="K463" s="167" t="s">
        <v>260</v>
      </c>
      <c r="L463" s="34"/>
      <c r="M463" s="172" t="s">
        <v>3</v>
      </c>
      <c r="N463" s="173" t="s">
        <v>43</v>
      </c>
      <c r="O463" s="35"/>
      <c r="P463" s="174">
        <f>O463*H463</f>
        <v>0</v>
      </c>
      <c r="Q463" s="174">
        <v>1.8380000000000001E-2</v>
      </c>
      <c r="R463" s="174">
        <f>Q463*H463</f>
        <v>0.77955093999999991</v>
      </c>
      <c r="S463" s="174">
        <v>0</v>
      </c>
      <c r="T463" s="175">
        <f>S463*H463</f>
        <v>0</v>
      </c>
      <c r="AR463" s="17" t="s">
        <v>85</v>
      </c>
      <c r="AT463" s="17" t="s">
        <v>256</v>
      </c>
      <c r="AU463" s="17" t="s">
        <v>79</v>
      </c>
      <c r="AY463" s="17" t="s">
        <v>254</v>
      </c>
      <c r="BE463" s="176">
        <f>IF(N463="základní",J463,0)</f>
        <v>0</v>
      </c>
      <c r="BF463" s="176">
        <f>IF(N463="snížená",J463,0)</f>
        <v>0</v>
      </c>
      <c r="BG463" s="176">
        <f>IF(N463="zákl. přenesená",J463,0)</f>
        <v>0</v>
      </c>
      <c r="BH463" s="176">
        <f>IF(N463="sníž. přenesená",J463,0)</f>
        <v>0</v>
      </c>
      <c r="BI463" s="176">
        <f>IF(N463="nulová",J463,0)</f>
        <v>0</v>
      </c>
      <c r="BJ463" s="17" t="s">
        <v>9</v>
      </c>
      <c r="BK463" s="176">
        <f>ROUND(I463*H463,0)</f>
        <v>0</v>
      </c>
      <c r="BL463" s="17" t="s">
        <v>85</v>
      </c>
      <c r="BM463" s="17" t="s">
        <v>754</v>
      </c>
    </row>
    <row r="464" spans="2:65" s="11" customFormat="1" ht="13.5" x14ac:dyDescent="0.3">
      <c r="B464" s="177"/>
      <c r="D464" s="187" t="s">
        <v>263</v>
      </c>
      <c r="E464" s="186" t="s">
        <v>3</v>
      </c>
      <c r="F464" s="188" t="s">
        <v>755</v>
      </c>
      <c r="H464" s="189">
        <v>42.412999999999997</v>
      </c>
      <c r="I464" s="182"/>
      <c r="L464" s="177"/>
      <c r="M464" s="183"/>
      <c r="N464" s="184"/>
      <c r="O464" s="184"/>
      <c r="P464" s="184"/>
      <c r="Q464" s="184"/>
      <c r="R464" s="184"/>
      <c r="S464" s="184"/>
      <c r="T464" s="185"/>
      <c r="AT464" s="186" t="s">
        <v>263</v>
      </c>
      <c r="AU464" s="186" t="s">
        <v>79</v>
      </c>
      <c r="AV464" s="11" t="s">
        <v>79</v>
      </c>
      <c r="AW464" s="11" t="s">
        <v>36</v>
      </c>
      <c r="AX464" s="11" t="s">
        <v>72</v>
      </c>
      <c r="AY464" s="186" t="s">
        <v>254</v>
      </c>
    </row>
    <row r="465" spans="2:65" s="12" customFormat="1" ht="13.5" x14ac:dyDescent="0.3">
      <c r="B465" s="190"/>
      <c r="D465" s="178" t="s">
        <v>263</v>
      </c>
      <c r="E465" s="191" t="s">
        <v>197</v>
      </c>
      <c r="F465" s="192" t="s">
        <v>277</v>
      </c>
      <c r="H465" s="193">
        <v>42.412999999999997</v>
      </c>
      <c r="I465" s="194"/>
      <c r="L465" s="190"/>
      <c r="M465" s="195"/>
      <c r="N465" s="196"/>
      <c r="O465" s="196"/>
      <c r="P465" s="196"/>
      <c r="Q465" s="196"/>
      <c r="R465" s="196"/>
      <c r="S465" s="196"/>
      <c r="T465" s="197"/>
      <c r="AT465" s="198" t="s">
        <v>263</v>
      </c>
      <c r="AU465" s="198" t="s">
        <v>79</v>
      </c>
      <c r="AV465" s="12" t="s">
        <v>82</v>
      </c>
      <c r="AW465" s="12" t="s">
        <v>36</v>
      </c>
      <c r="AX465" s="12" t="s">
        <v>9</v>
      </c>
      <c r="AY465" s="198" t="s">
        <v>254</v>
      </c>
    </row>
    <row r="466" spans="2:65" s="1" customFormat="1" ht="31.5" customHeight="1" x14ac:dyDescent="0.3">
      <c r="B466" s="164"/>
      <c r="C466" s="165" t="s">
        <v>756</v>
      </c>
      <c r="D466" s="165" t="s">
        <v>256</v>
      </c>
      <c r="E466" s="166" t="s">
        <v>757</v>
      </c>
      <c r="F466" s="167" t="s">
        <v>758</v>
      </c>
      <c r="G466" s="168" t="s">
        <v>375</v>
      </c>
      <c r="H466" s="169">
        <v>42.412999999999997</v>
      </c>
      <c r="I466" s="170"/>
      <c r="J466" s="171">
        <f>ROUND(I466*H466,0)</f>
        <v>0</v>
      </c>
      <c r="K466" s="167" t="s">
        <v>260</v>
      </c>
      <c r="L466" s="34"/>
      <c r="M466" s="172" t="s">
        <v>3</v>
      </c>
      <c r="N466" s="173" t="s">
        <v>43</v>
      </c>
      <c r="O466" s="35"/>
      <c r="P466" s="174">
        <f>O466*H466</f>
        <v>0</v>
      </c>
      <c r="Q466" s="174">
        <v>7.9000000000000008E-3</v>
      </c>
      <c r="R466" s="174">
        <f>Q466*H466</f>
        <v>0.33506269999999999</v>
      </c>
      <c r="S466" s="174">
        <v>0</v>
      </c>
      <c r="T466" s="175">
        <f>S466*H466</f>
        <v>0</v>
      </c>
      <c r="AR466" s="17" t="s">
        <v>85</v>
      </c>
      <c r="AT466" s="17" t="s">
        <v>256</v>
      </c>
      <c r="AU466" s="17" t="s">
        <v>79</v>
      </c>
      <c r="AY466" s="17" t="s">
        <v>254</v>
      </c>
      <c r="BE466" s="176">
        <f>IF(N466="základní",J466,0)</f>
        <v>0</v>
      </c>
      <c r="BF466" s="176">
        <f>IF(N466="snížená",J466,0)</f>
        <v>0</v>
      </c>
      <c r="BG466" s="176">
        <f>IF(N466="zákl. přenesená",J466,0)</f>
        <v>0</v>
      </c>
      <c r="BH466" s="176">
        <f>IF(N466="sníž. přenesená",J466,0)</f>
        <v>0</v>
      </c>
      <c r="BI466" s="176">
        <f>IF(N466="nulová",J466,0)</f>
        <v>0</v>
      </c>
      <c r="BJ466" s="17" t="s">
        <v>9</v>
      </c>
      <c r="BK466" s="176">
        <f>ROUND(I466*H466,0)</f>
        <v>0</v>
      </c>
      <c r="BL466" s="17" t="s">
        <v>85</v>
      </c>
      <c r="BM466" s="17" t="s">
        <v>759</v>
      </c>
    </row>
    <row r="467" spans="2:65" s="11" customFormat="1" ht="13.5" x14ac:dyDescent="0.3">
      <c r="B467" s="177"/>
      <c r="D467" s="178" t="s">
        <v>263</v>
      </c>
      <c r="E467" s="179" t="s">
        <v>3</v>
      </c>
      <c r="F467" s="180" t="s">
        <v>197</v>
      </c>
      <c r="H467" s="181">
        <v>42.412999999999997</v>
      </c>
      <c r="I467" s="182"/>
      <c r="L467" s="177"/>
      <c r="M467" s="183"/>
      <c r="N467" s="184"/>
      <c r="O467" s="184"/>
      <c r="P467" s="184"/>
      <c r="Q467" s="184"/>
      <c r="R467" s="184"/>
      <c r="S467" s="184"/>
      <c r="T467" s="185"/>
      <c r="AT467" s="186" t="s">
        <v>263</v>
      </c>
      <c r="AU467" s="186" t="s">
        <v>79</v>
      </c>
      <c r="AV467" s="11" t="s">
        <v>79</v>
      </c>
      <c r="AW467" s="11" t="s">
        <v>36</v>
      </c>
      <c r="AX467" s="11" t="s">
        <v>9</v>
      </c>
      <c r="AY467" s="186" t="s">
        <v>254</v>
      </c>
    </row>
    <row r="468" spans="2:65" s="1" customFormat="1" ht="22.5" customHeight="1" x14ac:dyDescent="0.3">
      <c r="B468" s="164"/>
      <c r="C468" s="165" t="s">
        <v>760</v>
      </c>
      <c r="D468" s="165" t="s">
        <v>256</v>
      </c>
      <c r="E468" s="166" t="s">
        <v>761</v>
      </c>
      <c r="F468" s="167" t="s">
        <v>762</v>
      </c>
      <c r="G468" s="168" t="s">
        <v>375</v>
      </c>
      <c r="H468" s="169">
        <v>257.86399999999998</v>
      </c>
      <c r="I468" s="170"/>
      <c r="J468" s="171">
        <f>ROUND(I468*H468,0)</f>
        <v>0</v>
      </c>
      <c r="K468" s="167" t="s">
        <v>260</v>
      </c>
      <c r="L468" s="34"/>
      <c r="M468" s="172" t="s">
        <v>3</v>
      </c>
      <c r="N468" s="173" t="s">
        <v>43</v>
      </c>
      <c r="O468" s="35"/>
      <c r="P468" s="174">
        <f>O468*H468</f>
        <v>0</v>
      </c>
      <c r="Q468" s="174">
        <v>7.3499999999999998E-3</v>
      </c>
      <c r="R468" s="174">
        <f>Q468*H468</f>
        <v>1.8953003999999998</v>
      </c>
      <c r="S468" s="174">
        <v>0</v>
      </c>
      <c r="T468" s="175">
        <f>S468*H468</f>
        <v>0</v>
      </c>
      <c r="AR468" s="17" t="s">
        <v>85</v>
      </c>
      <c r="AT468" s="17" t="s">
        <v>256</v>
      </c>
      <c r="AU468" s="17" t="s">
        <v>79</v>
      </c>
      <c r="AY468" s="17" t="s">
        <v>254</v>
      </c>
      <c r="BE468" s="176">
        <f>IF(N468="základní",J468,0)</f>
        <v>0</v>
      </c>
      <c r="BF468" s="176">
        <f>IF(N468="snížená",J468,0)</f>
        <v>0</v>
      </c>
      <c r="BG468" s="176">
        <f>IF(N468="zákl. přenesená",J468,0)</f>
        <v>0</v>
      </c>
      <c r="BH468" s="176">
        <f>IF(N468="sníž. přenesená",J468,0)</f>
        <v>0</v>
      </c>
      <c r="BI468" s="176">
        <f>IF(N468="nulová",J468,0)</f>
        <v>0</v>
      </c>
      <c r="BJ468" s="17" t="s">
        <v>9</v>
      </c>
      <c r="BK468" s="176">
        <f>ROUND(I468*H468,0)</f>
        <v>0</v>
      </c>
      <c r="BL468" s="17" t="s">
        <v>85</v>
      </c>
      <c r="BM468" s="17" t="s">
        <v>763</v>
      </c>
    </row>
    <row r="469" spans="2:65" s="11" customFormat="1" ht="13.5" x14ac:dyDescent="0.3">
      <c r="B469" s="177"/>
      <c r="D469" s="187" t="s">
        <v>263</v>
      </c>
      <c r="E469" s="186" t="s">
        <v>3</v>
      </c>
      <c r="F469" s="188" t="s">
        <v>764</v>
      </c>
      <c r="H469" s="189">
        <v>257.86399999999998</v>
      </c>
      <c r="I469" s="182"/>
      <c r="L469" s="177"/>
      <c r="M469" s="183"/>
      <c r="N469" s="184"/>
      <c r="O469" s="184"/>
      <c r="P469" s="184"/>
      <c r="Q469" s="184"/>
      <c r="R469" s="184"/>
      <c r="S469" s="184"/>
      <c r="T469" s="185"/>
      <c r="AT469" s="186" t="s">
        <v>263</v>
      </c>
      <c r="AU469" s="186" t="s">
        <v>79</v>
      </c>
      <c r="AV469" s="11" t="s">
        <v>79</v>
      </c>
      <c r="AW469" s="11" t="s">
        <v>36</v>
      </c>
      <c r="AX469" s="11" t="s">
        <v>72</v>
      </c>
      <c r="AY469" s="186" t="s">
        <v>254</v>
      </c>
    </row>
    <row r="470" spans="2:65" s="12" customFormat="1" ht="13.5" x14ac:dyDescent="0.3">
      <c r="B470" s="190"/>
      <c r="D470" s="178" t="s">
        <v>263</v>
      </c>
      <c r="E470" s="191" t="s">
        <v>199</v>
      </c>
      <c r="F470" s="192" t="s">
        <v>765</v>
      </c>
      <c r="H470" s="193">
        <v>257.86399999999998</v>
      </c>
      <c r="I470" s="194"/>
      <c r="L470" s="190"/>
      <c r="M470" s="195"/>
      <c r="N470" s="196"/>
      <c r="O470" s="196"/>
      <c r="P470" s="196"/>
      <c r="Q470" s="196"/>
      <c r="R470" s="196"/>
      <c r="S470" s="196"/>
      <c r="T470" s="197"/>
      <c r="AT470" s="198" t="s">
        <v>263</v>
      </c>
      <c r="AU470" s="198" t="s">
        <v>79</v>
      </c>
      <c r="AV470" s="12" t="s">
        <v>82</v>
      </c>
      <c r="AW470" s="12" t="s">
        <v>36</v>
      </c>
      <c r="AX470" s="12" t="s">
        <v>9</v>
      </c>
      <c r="AY470" s="198" t="s">
        <v>254</v>
      </c>
    </row>
    <row r="471" spans="2:65" s="1" customFormat="1" ht="22.5" customHeight="1" x14ac:dyDescent="0.3">
      <c r="B471" s="164"/>
      <c r="C471" s="165" t="s">
        <v>766</v>
      </c>
      <c r="D471" s="165" t="s">
        <v>256</v>
      </c>
      <c r="E471" s="166" t="s">
        <v>767</v>
      </c>
      <c r="F471" s="167" t="s">
        <v>768</v>
      </c>
      <c r="G471" s="168" t="s">
        <v>375</v>
      </c>
      <c r="H471" s="169">
        <v>170.12899999999999</v>
      </c>
      <c r="I471" s="170"/>
      <c r="J471" s="171">
        <f>ROUND(I471*H471,0)</f>
        <v>0</v>
      </c>
      <c r="K471" s="167" t="s">
        <v>260</v>
      </c>
      <c r="L471" s="34"/>
      <c r="M471" s="172" t="s">
        <v>3</v>
      </c>
      <c r="N471" s="173" t="s">
        <v>43</v>
      </c>
      <c r="O471" s="35"/>
      <c r="P471" s="174">
        <f>O471*H471</f>
        <v>0</v>
      </c>
      <c r="Q471" s="174">
        <v>4.8900000000000002E-3</v>
      </c>
      <c r="R471" s="174">
        <f>Q471*H471</f>
        <v>0.83193081000000002</v>
      </c>
      <c r="S471" s="174">
        <v>0</v>
      </c>
      <c r="T471" s="175">
        <f>S471*H471</f>
        <v>0</v>
      </c>
      <c r="AR471" s="17" t="s">
        <v>85</v>
      </c>
      <c r="AT471" s="17" t="s">
        <v>256</v>
      </c>
      <c r="AU471" s="17" t="s">
        <v>79</v>
      </c>
      <c r="AY471" s="17" t="s">
        <v>254</v>
      </c>
      <c r="BE471" s="176">
        <f>IF(N471="základní",J471,0)</f>
        <v>0</v>
      </c>
      <c r="BF471" s="176">
        <f>IF(N471="snížená",J471,0)</f>
        <v>0</v>
      </c>
      <c r="BG471" s="176">
        <f>IF(N471="zákl. přenesená",J471,0)</f>
        <v>0</v>
      </c>
      <c r="BH471" s="176">
        <f>IF(N471="sníž. přenesená",J471,0)</f>
        <v>0</v>
      </c>
      <c r="BI471" s="176">
        <f>IF(N471="nulová",J471,0)</f>
        <v>0</v>
      </c>
      <c r="BJ471" s="17" t="s">
        <v>9</v>
      </c>
      <c r="BK471" s="176">
        <f>ROUND(I471*H471,0)</f>
        <v>0</v>
      </c>
      <c r="BL471" s="17" t="s">
        <v>85</v>
      </c>
      <c r="BM471" s="17" t="s">
        <v>769</v>
      </c>
    </row>
    <row r="472" spans="2:65" s="11" customFormat="1" ht="13.5" x14ac:dyDescent="0.3">
      <c r="B472" s="177"/>
      <c r="D472" s="187" t="s">
        <v>263</v>
      </c>
      <c r="E472" s="186" t="s">
        <v>3</v>
      </c>
      <c r="F472" s="188" t="s">
        <v>770</v>
      </c>
      <c r="H472" s="189">
        <v>80.146000000000001</v>
      </c>
      <c r="I472" s="182"/>
      <c r="L472" s="177"/>
      <c r="M472" s="183"/>
      <c r="N472" s="184"/>
      <c r="O472" s="184"/>
      <c r="P472" s="184"/>
      <c r="Q472" s="184"/>
      <c r="R472" s="184"/>
      <c r="S472" s="184"/>
      <c r="T472" s="185"/>
      <c r="AT472" s="186" t="s">
        <v>263</v>
      </c>
      <c r="AU472" s="186" t="s">
        <v>79</v>
      </c>
      <c r="AV472" s="11" t="s">
        <v>79</v>
      </c>
      <c r="AW472" s="11" t="s">
        <v>36</v>
      </c>
      <c r="AX472" s="11" t="s">
        <v>72</v>
      </c>
      <c r="AY472" s="186" t="s">
        <v>254</v>
      </c>
    </row>
    <row r="473" spans="2:65" s="11" customFormat="1" ht="13.5" x14ac:dyDescent="0.3">
      <c r="B473" s="177"/>
      <c r="D473" s="187" t="s">
        <v>263</v>
      </c>
      <c r="E473" s="186" t="s">
        <v>3</v>
      </c>
      <c r="F473" s="188" t="s">
        <v>771</v>
      </c>
      <c r="H473" s="189">
        <v>65.25</v>
      </c>
      <c r="I473" s="182"/>
      <c r="L473" s="177"/>
      <c r="M473" s="183"/>
      <c r="N473" s="184"/>
      <c r="O473" s="184"/>
      <c r="P473" s="184"/>
      <c r="Q473" s="184"/>
      <c r="R473" s="184"/>
      <c r="S473" s="184"/>
      <c r="T473" s="185"/>
      <c r="AT473" s="186" t="s">
        <v>263</v>
      </c>
      <c r="AU473" s="186" t="s">
        <v>79</v>
      </c>
      <c r="AV473" s="11" t="s">
        <v>79</v>
      </c>
      <c r="AW473" s="11" t="s">
        <v>36</v>
      </c>
      <c r="AX473" s="11" t="s">
        <v>72</v>
      </c>
      <c r="AY473" s="186" t="s">
        <v>254</v>
      </c>
    </row>
    <row r="474" spans="2:65" s="12" customFormat="1" ht="13.5" x14ac:dyDescent="0.3">
      <c r="B474" s="190"/>
      <c r="D474" s="187" t="s">
        <v>263</v>
      </c>
      <c r="E474" s="198" t="s">
        <v>3</v>
      </c>
      <c r="F474" s="199" t="s">
        <v>277</v>
      </c>
      <c r="H474" s="200">
        <v>145.39599999999999</v>
      </c>
      <c r="I474" s="194"/>
      <c r="L474" s="190"/>
      <c r="M474" s="195"/>
      <c r="N474" s="196"/>
      <c r="O474" s="196"/>
      <c r="P474" s="196"/>
      <c r="Q474" s="196"/>
      <c r="R474" s="196"/>
      <c r="S474" s="196"/>
      <c r="T474" s="197"/>
      <c r="AT474" s="198" t="s">
        <v>263</v>
      </c>
      <c r="AU474" s="198" t="s">
        <v>79</v>
      </c>
      <c r="AV474" s="12" t="s">
        <v>82</v>
      </c>
      <c r="AW474" s="12" t="s">
        <v>36</v>
      </c>
      <c r="AX474" s="12" t="s">
        <v>72</v>
      </c>
      <c r="AY474" s="198" t="s">
        <v>254</v>
      </c>
    </row>
    <row r="475" spans="2:65" s="11" customFormat="1" ht="13.5" x14ac:dyDescent="0.3">
      <c r="B475" s="177"/>
      <c r="D475" s="187" t="s">
        <v>263</v>
      </c>
      <c r="E475" s="186" t="s">
        <v>3</v>
      </c>
      <c r="F475" s="188" t="s">
        <v>772</v>
      </c>
      <c r="H475" s="189">
        <v>7.8540000000000001</v>
      </c>
      <c r="I475" s="182"/>
      <c r="L475" s="177"/>
      <c r="M475" s="183"/>
      <c r="N475" s="184"/>
      <c r="O475" s="184"/>
      <c r="P475" s="184"/>
      <c r="Q475" s="184"/>
      <c r="R475" s="184"/>
      <c r="S475" s="184"/>
      <c r="T475" s="185"/>
      <c r="AT475" s="186" t="s">
        <v>263</v>
      </c>
      <c r="AU475" s="186" t="s">
        <v>79</v>
      </c>
      <c r="AV475" s="11" t="s">
        <v>79</v>
      </c>
      <c r="AW475" s="11" t="s">
        <v>36</v>
      </c>
      <c r="AX475" s="11" t="s">
        <v>72</v>
      </c>
      <c r="AY475" s="186" t="s">
        <v>254</v>
      </c>
    </row>
    <row r="476" spans="2:65" s="11" customFormat="1" ht="13.5" x14ac:dyDescent="0.3">
      <c r="B476" s="177"/>
      <c r="D476" s="187" t="s">
        <v>263</v>
      </c>
      <c r="E476" s="186" t="s">
        <v>3</v>
      </c>
      <c r="F476" s="188" t="s">
        <v>773</v>
      </c>
      <c r="H476" s="189">
        <v>5.8540000000000001</v>
      </c>
      <c r="I476" s="182"/>
      <c r="L476" s="177"/>
      <c r="M476" s="183"/>
      <c r="N476" s="184"/>
      <c r="O476" s="184"/>
      <c r="P476" s="184"/>
      <c r="Q476" s="184"/>
      <c r="R476" s="184"/>
      <c r="S476" s="184"/>
      <c r="T476" s="185"/>
      <c r="AT476" s="186" t="s">
        <v>263</v>
      </c>
      <c r="AU476" s="186" t="s">
        <v>79</v>
      </c>
      <c r="AV476" s="11" t="s">
        <v>79</v>
      </c>
      <c r="AW476" s="11" t="s">
        <v>36</v>
      </c>
      <c r="AX476" s="11" t="s">
        <v>72</v>
      </c>
      <c r="AY476" s="186" t="s">
        <v>254</v>
      </c>
    </row>
    <row r="477" spans="2:65" s="11" customFormat="1" ht="13.5" x14ac:dyDescent="0.3">
      <c r="B477" s="177"/>
      <c r="D477" s="187" t="s">
        <v>263</v>
      </c>
      <c r="E477" s="186" t="s">
        <v>3</v>
      </c>
      <c r="F477" s="188" t="s">
        <v>774</v>
      </c>
      <c r="H477" s="189">
        <v>11.025</v>
      </c>
      <c r="I477" s="182"/>
      <c r="L477" s="177"/>
      <c r="M477" s="183"/>
      <c r="N477" s="184"/>
      <c r="O477" s="184"/>
      <c r="P477" s="184"/>
      <c r="Q477" s="184"/>
      <c r="R477" s="184"/>
      <c r="S477" s="184"/>
      <c r="T477" s="185"/>
      <c r="AT477" s="186" t="s">
        <v>263</v>
      </c>
      <c r="AU477" s="186" t="s">
        <v>79</v>
      </c>
      <c r="AV477" s="11" t="s">
        <v>79</v>
      </c>
      <c r="AW477" s="11" t="s">
        <v>36</v>
      </c>
      <c r="AX477" s="11" t="s">
        <v>72</v>
      </c>
      <c r="AY477" s="186" t="s">
        <v>254</v>
      </c>
    </row>
    <row r="478" spans="2:65" s="12" customFormat="1" ht="13.5" x14ac:dyDescent="0.3">
      <c r="B478" s="190"/>
      <c r="D478" s="187" t="s">
        <v>263</v>
      </c>
      <c r="E478" s="198" t="s">
        <v>3</v>
      </c>
      <c r="F478" s="199" t="s">
        <v>775</v>
      </c>
      <c r="H478" s="200">
        <v>24.733000000000001</v>
      </c>
      <c r="I478" s="194"/>
      <c r="L478" s="190"/>
      <c r="M478" s="195"/>
      <c r="N478" s="196"/>
      <c r="O478" s="196"/>
      <c r="P478" s="196"/>
      <c r="Q478" s="196"/>
      <c r="R478" s="196"/>
      <c r="S478" s="196"/>
      <c r="T478" s="197"/>
      <c r="AT478" s="198" t="s">
        <v>263</v>
      </c>
      <c r="AU478" s="198" t="s">
        <v>79</v>
      </c>
      <c r="AV478" s="12" t="s">
        <v>82</v>
      </c>
      <c r="AW478" s="12" t="s">
        <v>36</v>
      </c>
      <c r="AX478" s="12" t="s">
        <v>72</v>
      </c>
      <c r="AY478" s="198" t="s">
        <v>254</v>
      </c>
    </row>
    <row r="479" spans="2:65" s="13" customFormat="1" ht="13.5" x14ac:dyDescent="0.3">
      <c r="B479" s="201"/>
      <c r="D479" s="178" t="s">
        <v>263</v>
      </c>
      <c r="E479" s="202" t="s">
        <v>3</v>
      </c>
      <c r="F479" s="203" t="s">
        <v>326</v>
      </c>
      <c r="H479" s="204">
        <v>170.12899999999999</v>
      </c>
      <c r="I479" s="205"/>
      <c r="L479" s="201"/>
      <c r="M479" s="206"/>
      <c r="N479" s="207"/>
      <c r="O479" s="207"/>
      <c r="P479" s="207"/>
      <c r="Q479" s="207"/>
      <c r="R479" s="207"/>
      <c r="S479" s="207"/>
      <c r="T479" s="208"/>
      <c r="AT479" s="209" t="s">
        <v>263</v>
      </c>
      <c r="AU479" s="209" t="s">
        <v>79</v>
      </c>
      <c r="AV479" s="13" t="s">
        <v>85</v>
      </c>
      <c r="AW479" s="13" t="s">
        <v>36</v>
      </c>
      <c r="AX479" s="13" t="s">
        <v>9</v>
      </c>
      <c r="AY479" s="209" t="s">
        <v>254</v>
      </c>
    </row>
    <row r="480" spans="2:65" s="1" customFormat="1" ht="22.5" customHeight="1" x14ac:dyDescent="0.3">
      <c r="B480" s="164"/>
      <c r="C480" s="165" t="s">
        <v>776</v>
      </c>
      <c r="D480" s="165" t="s">
        <v>256</v>
      </c>
      <c r="E480" s="166" t="s">
        <v>777</v>
      </c>
      <c r="F480" s="167" t="s">
        <v>778</v>
      </c>
      <c r="G480" s="168" t="s">
        <v>375</v>
      </c>
      <c r="H480" s="169">
        <v>170.12899999999999</v>
      </c>
      <c r="I480" s="170"/>
      <c r="J480" s="171">
        <f>ROUND(I480*H480,0)</f>
        <v>0</v>
      </c>
      <c r="K480" s="167" t="s">
        <v>260</v>
      </c>
      <c r="L480" s="34"/>
      <c r="M480" s="172" t="s">
        <v>3</v>
      </c>
      <c r="N480" s="173" t="s">
        <v>43</v>
      </c>
      <c r="O480" s="35"/>
      <c r="P480" s="174">
        <f>O480*H480</f>
        <v>0</v>
      </c>
      <c r="Q480" s="174">
        <v>3.0000000000000001E-3</v>
      </c>
      <c r="R480" s="174">
        <f>Q480*H480</f>
        <v>0.51038700000000004</v>
      </c>
      <c r="S480" s="174">
        <v>0</v>
      </c>
      <c r="T480" s="175">
        <f>S480*H480</f>
        <v>0</v>
      </c>
      <c r="AR480" s="17" t="s">
        <v>85</v>
      </c>
      <c r="AT480" s="17" t="s">
        <v>256</v>
      </c>
      <c r="AU480" s="17" t="s">
        <v>79</v>
      </c>
      <c r="AY480" s="17" t="s">
        <v>254</v>
      </c>
      <c r="BE480" s="176">
        <f>IF(N480="základní",J480,0)</f>
        <v>0</v>
      </c>
      <c r="BF480" s="176">
        <f>IF(N480="snížená",J480,0)</f>
        <v>0</v>
      </c>
      <c r="BG480" s="176">
        <f>IF(N480="zákl. přenesená",J480,0)</f>
        <v>0</v>
      </c>
      <c r="BH480" s="176">
        <f>IF(N480="sníž. přenesená",J480,0)</f>
        <v>0</v>
      </c>
      <c r="BI480" s="176">
        <f>IF(N480="nulová",J480,0)</f>
        <v>0</v>
      </c>
      <c r="BJ480" s="17" t="s">
        <v>9</v>
      </c>
      <c r="BK480" s="176">
        <f>ROUND(I480*H480,0)</f>
        <v>0</v>
      </c>
      <c r="BL480" s="17" t="s">
        <v>85</v>
      </c>
      <c r="BM480" s="17" t="s">
        <v>779</v>
      </c>
    </row>
    <row r="481" spans="2:65" s="11" customFormat="1" ht="13.5" x14ac:dyDescent="0.3">
      <c r="B481" s="177"/>
      <c r="D481" s="187" t="s">
        <v>263</v>
      </c>
      <c r="E481" s="186" t="s">
        <v>3</v>
      </c>
      <c r="F481" s="188" t="s">
        <v>770</v>
      </c>
      <c r="H481" s="189">
        <v>80.146000000000001</v>
      </c>
      <c r="I481" s="182"/>
      <c r="L481" s="177"/>
      <c r="M481" s="183"/>
      <c r="N481" s="184"/>
      <c r="O481" s="184"/>
      <c r="P481" s="184"/>
      <c r="Q481" s="184"/>
      <c r="R481" s="184"/>
      <c r="S481" s="184"/>
      <c r="T481" s="185"/>
      <c r="AT481" s="186" t="s">
        <v>263</v>
      </c>
      <c r="AU481" s="186" t="s">
        <v>79</v>
      </c>
      <c r="AV481" s="11" t="s">
        <v>79</v>
      </c>
      <c r="AW481" s="11" t="s">
        <v>36</v>
      </c>
      <c r="AX481" s="11" t="s">
        <v>72</v>
      </c>
      <c r="AY481" s="186" t="s">
        <v>254</v>
      </c>
    </row>
    <row r="482" spans="2:65" s="11" customFormat="1" ht="13.5" x14ac:dyDescent="0.3">
      <c r="B482" s="177"/>
      <c r="D482" s="187" t="s">
        <v>263</v>
      </c>
      <c r="E482" s="186" t="s">
        <v>3</v>
      </c>
      <c r="F482" s="188" t="s">
        <v>771</v>
      </c>
      <c r="H482" s="189">
        <v>65.25</v>
      </c>
      <c r="I482" s="182"/>
      <c r="L482" s="177"/>
      <c r="M482" s="183"/>
      <c r="N482" s="184"/>
      <c r="O482" s="184"/>
      <c r="P482" s="184"/>
      <c r="Q482" s="184"/>
      <c r="R482" s="184"/>
      <c r="S482" s="184"/>
      <c r="T482" s="185"/>
      <c r="AT482" s="186" t="s">
        <v>263</v>
      </c>
      <c r="AU482" s="186" t="s">
        <v>79</v>
      </c>
      <c r="AV482" s="11" t="s">
        <v>79</v>
      </c>
      <c r="AW482" s="11" t="s">
        <v>36</v>
      </c>
      <c r="AX482" s="11" t="s">
        <v>72</v>
      </c>
      <c r="AY482" s="186" t="s">
        <v>254</v>
      </c>
    </row>
    <row r="483" spans="2:65" s="12" customFormat="1" ht="13.5" x14ac:dyDescent="0.3">
      <c r="B483" s="190"/>
      <c r="D483" s="187" t="s">
        <v>263</v>
      </c>
      <c r="E483" s="198" t="s">
        <v>3</v>
      </c>
      <c r="F483" s="199" t="s">
        <v>277</v>
      </c>
      <c r="H483" s="200">
        <v>145.39599999999999</v>
      </c>
      <c r="I483" s="194"/>
      <c r="L483" s="190"/>
      <c r="M483" s="195"/>
      <c r="N483" s="196"/>
      <c r="O483" s="196"/>
      <c r="P483" s="196"/>
      <c r="Q483" s="196"/>
      <c r="R483" s="196"/>
      <c r="S483" s="196"/>
      <c r="T483" s="197"/>
      <c r="AT483" s="198" t="s">
        <v>263</v>
      </c>
      <c r="AU483" s="198" t="s">
        <v>79</v>
      </c>
      <c r="AV483" s="12" t="s">
        <v>82</v>
      </c>
      <c r="AW483" s="12" t="s">
        <v>36</v>
      </c>
      <c r="AX483" s="12" t="s">
        <v>72</v>
      </c>
      <c r="AY483" s="198" t="s">
        <v>254</v>
      </c>
    </row>
    <row r="484" spans="2:65" s="11" customFormat="1" ht="13.5" x14ac:dyDescent="0.3">
      <c r="B484" s="177"/>
      <c r="D484" s="187" t="s">
        <v>263</v>
      </c>
      <c r="E484" s="186" t="s">
        <v>3</v>
      </c>
      <c r="F484" s="188" t="s">
        <v>772</v>
      </c>
      <c r="H484" s="189">
        <v>7.8540000000000001</v>
      </c>
      <c r="I484" s="182"/>
      <c r="L484" s="177"/>
      <c r="M484" s="183"/>
      <c r="N484" s="184"/>
      <c r="O484" s="184"/>
      <c r="P484" s="184"/>
      <c r="Q484" s="184"/>
      <c r="R484" s="184"/>
      <c r="S484" s="184"/>
      <c r="T484" s="185"/>
      <c r="AT484" s="186" t="s">
        <v>263</v>
      </c>
      <c r="AU484" s="186" t="s">
        <v>79</v>
      </c>
      <c r="AV484" s="11" t="s">
        <v>79</v>
      </c>
      <c r="AW484" s="11" t="s">
        <v>36</v>
      </c>
      <c r="AX484" s="11" t="s">
        <v>72</v>
      </c>
      <c r="AY484" s="186" t="s">
        <v>254</v>
      </c>
    </row>
    <row r="485" spans="2:65" s="11" customFormat="1" ht="13.5" x14ac:dyDescent="0.3">
      <c r="B485" s="177"/>
      <c r="D485" s="187" t="s">
        <v>263</v>
      </c>
      <c r="E485" s="186" t="s">
        <v>3</v>
      </c>
      <c r="F485" s="188" t="s">
        <v>773</v>
      </c>
      <c r="H485" s="189">
        <v>5.8540000000000001</v>
      </c>
      <c r="I485" s="182"/>
      <c r="L485" s="177"/>
      <c r="M485" s="183"/>
      <c r="N485" s="184"/>
      <c r="O485" s="184"/>
      <c r="P485" s="184"/>
      <c r="Q485" s="184"/>
      <c r="R485" s="184"/>
      <c r="S485" s="184"/>
      <c r="T485" s="185"/>
      <c r="AT485" s="186" t="s">
        <v>263</v>
      </c>
      <c r="AU485" s="186" t="s">
        <v>79</v>
      </c>
      <c r="AV485" s="11" t="s">
        <v>79</v>
      </c>
      <c r="AW485" s="11" t="s">
        <v>36</v>
      </c>
      <c r="AX485" s="11" t="s">
        <v>72</v>
      </c>
      <c r="AY485" s="186" t="s">
        <v>254</v>
      </c>
    </row>
    <row r="486" spans="2:65" s="11" customFormat="1" ht="13.5" x14ac:dyDescent="0.3">
      <c r="B486" s="177"/>
      <c r="D486" s="187" t="s">
        <v>263</v>
      </c>
      <c r="E486" s="186" t="s">
        <v>3</v>
      </c>
      <c r="F486" s="188" t="s">
        <v>774</v>
      </c>
      <c r="H486" s="189">
        <v>11.025</v>
      </c>
      <c r="I486" s="182"/>
      <c r="L486" s="177"/>
      <c r="M486" s="183"/>
      <c r="N486" s="184"/>
      <c r="O486" s="184"/>
      <c r="P486" s="184"/>
      <c r="Q486" s="184"/>
      <c r="R486" s="184"/>
      <c r="S486" s="184"/>
      <c r="T486" s="185"/>
      <c r="AT486" s="186" t="s">
        <v>263</v>
      </c>
      <c r="AU486" s="186" t="s">
        <v>79</v>
      </c>
      <c r="AV486" s="11" t="s">
        <v>79</v>
      </c>
      <c r="AW486" s="11" t="s">
        <v>36</v>
      </c>
      <c r="AX486" s="11" t="s">
        <v>72</v>
      </c>
      <c r="AY486" s="186" t="s">
        <v>254</v>
      </c>
    </row>
    <row r="487" spans="2:65" s="12" customFormat="1" ht="13.5" x14ac:dyDescent="0.3">
      <c r="B487" s="190"/>
      <c r="D487" s="187" t="s">
        <v>263</v>
      </c>
      <c r="E487" s="198" t="s">
        <v>3</v>
      </c>
      <c r="F487" s="199" t="s">
        <v>775</v>
      </c>
      <c r="H487" s="200">
        <v>24.733000000000001</v>
      </c>
      <c r="I487" s="194"/>
      <c r="L487" s="190"/>
      <c r="M487" s="195"/>
      <c r="N487" s="196"/>
      <c r="O487" s="196"/>
      <c r="P487" s="196"/>
      <c r="Q487" s="196"/>
      <c r="R487" s="196"/>
      <c r="S487" s="196"/>
      <c r="T487" s="197"/>
      <c r="AT487" s="198" t="s">
        <v>263</v>
      </c>
      <c r="AU487" s="198" t="s">
        <v>79</v>
      </c>
      <c r="AV487" s="12" t="s">
        <v>82</v>
      </c>
      <c r="AW487" s="12" t="s">
        <v>36</v>
      </c>
      <c r="AX487" s="12" t="s">
        <v>72</v>
      </c>
      <c r="AY487" s="198" t="s">
        <v>254</v>
      </c>
    </row>
    <row r="488" spans="2:65" s="13" customFormat="1" ht="13.5" x14ac:dyDescent="0.3">
      <c r="B488" s="201"/>
      <c r="D488" s="178" t="s">
        <v>263</v>
      </c>
      <c r="E488" s="202" t="s">
        <v>3</v>
      </c>
      <c r="F488" s="203" t="s">
        <v>326</v>
      </c>
      <c r="H488" s="204">
        <v>170.12899999999999</v>
      </c>
      <c r="I488" s="205"/>
      <c r="L488" s="201"/>
      <c r="M488" s="206"/>
      <c r="N488" s="207"/>
      <c r="O488" s="207"/>
      <c r="P488" s="207"/>
      <c r="Q488" s="207"/>
      <c r="R488" s="207"/>
      <c r="S488" s="207"/>
      <c r="T488" s="208"/>
      <c r="AT488" s="209" t="s">
        <v>263</v>
      </c>
      <c r="AU488" s="209" t="s">
        <v>79</v>
      </c>
      <c r="AV488" s="13" t="s">
        <v>85</v>
      </c>
      <c r="AW488" s="13" t="s">
        <v>36</v>
      </c>
      <c r="AX488" s="13" t="s">
        <v>9</v>
      </c>
      <c r="AY488" s="209" t="s">
        <v>254</v>
      </c>
    </row>
    <row r="489" spans="2:65" s="1" customFormat="1" ht="22.5" customHeight="1" x14ac:dyDescent="0.3">
      <c r="B489" s="164"/>
      <c r="C489" s="165" t="s">
        <v>780</v>
      </c>
      <c r="D489" s="165" t="s">
        <v>256</v>
      </c>
      <c r="E489" s="166" t="s">
        <v>781</v>
      </c>
      <c r="F489" s="167" t="s">
        <v>782</v>
      </c>
      <c r="G489" s="168" t="s">
        <v>375</v>
      </c>
      <c r="H489" s="169">
        <v>278.12400000000002</v>
      </c>
      <c r="I489" s="170"/>
      <c r="J489" s="171">
        <f>ROUND(I489*H489,0)</f>
        <v>0</v>
      </c>
      <c r="K489" s="167" t="s">
        <v>260</v>
      </c>
      <c r="L489" s="34"/>
      <c r="M489" s="172" t="s">
        <v>3</v>
      </c>
      <c r="N489" s="173" t="s">
        <v>43</v>
      </c>
      <c r="O489" s="35"/>
      <c r="P489" s="174">
        <f>O489*H489</f>
        <v>0</v>
      </c>
      <c r="Q489" s="174">
        <v>1.8380000000000001E-2</v>
      </c>
      <c r="R489" s="174">
        <f>Q489*H489</f>
        <v>5.1119191200000005</v>
      </c>
      <c r="S489" s="174">
        <v>0</v>
      </c>
      <c r="T489" s="175">
        <f>S489*H489</f>
        <v>0</v>
      </c>
      <c r="AR489" s="17" t="s">
        <v>85</v>
      </c>
      <c r="AT489" s="17" t="s">
        <v>256</v>
      </c>
      <c r="AU489" s="17" t="s">
        <v>79</v>
      </c>
      <c r="AY489" s="17" t="s">
        <v>254</v>
      </c>
      <c r="BE489" s="176">
        <f>IF(N489="základní",J489,0)</f>
        <v>0</v>
      </c>
      <c r="BF489" s="176">
        <f>IF(N489="snížená",J489,0)</f>
        <v>0</v>
      </c>
      <c r="BG489" s="176">
        <f>IF(N489="zákl. přenesená",J489,0)</f>
        <v>0</v>
      </c>
      <c r="BH489" s="176">
        <f>IF(N489="sníž. přenesená",J489,0)</f>
        <v>0</v>
      </c>
      <c r="BI489" s="176">
        <f>IF(N489="nulová",J489,0)</f>
        <v>0</v>
      </c>
      <c r="BJ489" s="17" t="s">
        <v>9</v>
      </c>
      <c r="BK489" s="176">
        <f>ROUND(I489*H489,0)</f>
        <v>0</v>
      </c>
      <c r="BL489" s="17" t="s">
        <v>85</v>
      </c>
      <c r="BM489" s="17" t="s">
        <v>783</v>
      </c>
    </row>
    <row r="490" spans="2:65" s="11" customFormat="1" ht="13.5" x14ac:dyDescent="0.3">
      <c r="B490" s="177"/>
      <c r="D490" s="187" t="s">
        <v>263</v>
      </c>
      <c r="E490" s="186" t="s">
        <v>3</v>
      </c>
      <c r="F490" s="188" t="s">
        <v>199</v>
      </c>
      <c r="H490" s="189">
        <v>257.86399999999998</v>
      </c>
      <c r="I490" s="182"/>
      <c r="L490" s="177"/>
      <c r="M490" s="183"/>
      <c r="N490" s="184"/>
      <c r="O490" s="184"/>
      <c r="P490" s="184"/>
      <c r="Q490" s="184"/>
      <c r="R490" s="184"/>
      <c r="S490" s="184"/>
      <c r="T490" s="185"/>
      <c r="AT490" s="186" t="s">
        <v>263</v>
      </c>
      <c r="AU490" s="186" t="s">
        <v>79</v>
      </c>
      <c r="AV490" s="11" t="s">
        <v>79</v>
      </c>
      <c r="AW490" s="11" t="s">
        <v>36</v>
      </c>
      <c r="AX490" s="11" t="s">
        <v>72</v>
      </c>
      <c r="AY490" s="186" t="s">
        <v>254</v>
      </c>
    </row>
    <row r="491" spans="2:65" s="12" customFormat="1" ht="13.5" x14ac:dyDescent="0.3">
      <c r="B491" s="190"/>
      <c r="D491" s="187" t="s">
        <v>263</v>
      </c>
      <c r="E491" s="198" t="s">
        <v>3</v>
      </c>
      <c r="F491" s="199" t="s">
        <v>277</v>
      </c>
      <c r="H491" s="200">
        <v>257.86399999999998</v>
      </c>
      <c r="I491" s="194"/>
      <c r="L491" s="190"/>
      <c r="M491" s="195"/>
      <c r="N491" s="196"/>
      <c r="O491" s="196"/>
      <c r="P491" s="196"/>
      <c r="Q491" s="196"/>
      <c r="R491" s="196"/>
      <c r="S491" s="196"/>
      <c r="T491" s="197"/>
      <c r="AT491" s="198" t="s">
        <v>263</v>
      </c>
      <c r="AU491" s="198" t="s">
        <v>79</v>
      </c>
      <c r="AV491" s="12" t="s">
        <v>82</v>
      </c>
      <c r="AW491" s="12" t="s">
        <v>36</v>
      </c>
      <c r="AX491" s="12" t="s">
        <v>72</v>
      </c>
      <c r="AY491" s="198" t="s">
        <v>254</v>
      </c>
    </row>
    <row r="492" spans="2:65" s="11" customFormat="1" ht="13.5" x14ac:dyDescent="0.3">
      <c r="B492" s="177"/>
      <c r="D492" s="187" t="s">
        <v>263</v>
      </c>
      <c r="E492" s="186" t="s">
        <v>3</v>
      </c>
      <c r="F492" s="188" t="s">
        <v>784</v>
      </c>
      <c r="H492" s="189">
        <v>1.86</v>
      </c>
      <c r="I492" s="182"/>
      <c r="L492" s="177"/>
      <c r="M492" s="183"/>
      <c r="N492" s="184"/>
      <c r="O492" s="184"/>
      <c r="P492" s="184"/>
      <c r="Q492" s="184"/>
      <c r="R492" s="184"/>
      <c r="S492" s="184"/>
      <c r="T492" s="185"/>
      <c r="AT492" s="186" t="s">
        <v>263</v>
      </c>
      <c r="AU492" s="186" t="s">
        <v>79</v>
      </c>
      <c r="AV492" s="11" t="s">
        <v>79</v>
      </c>
      <c r="AW492" s="11" t="s">
        <v>36</v>
      </c>
      <c r="AX492" s="11" t="s">
        <v>72</v>
      </c>
      <c r="AY492" s="186" t="s">
        <v>254</v>
      </c>
    </row>
    <row r="493" spans="2:65" s="11" customFormat="1" ht="13.5" x14ac:dyDescent="0.3">
      <c r="B493" s="177"/>
      <c r="D493" s="187" t="s">
        <v>263</v>
      </c>
      <c r="E493" s="186" t="s">
        <v>3</v>
      </c>
      <c r="F493" s="188" t="s">
        <v>785</v>
      </c>
      <c r="H493" s="189">
        <v>3.16</v>
      </c>
      <c r="I493" s="182"/>
      <c r="L493" s="177"/>
      <c r="M493" s="183"/>
      <c r="N493" s="184"/>
      <c r="O493" s="184"/>
      <c r="P493" s="184"/>
      <c r="Q493" s="184"/>
      <c r="R493" s="184"/>
      <c r="S493" s="184"/>
      <c r="T493" s="185"/>
      <c r="AT493" s="186" t="s">
        <v>263</v>
      </c>
      <c r="AU493" s="186" t="s">
        <v>79</v>
      </c>
      <c r="AV493" s="11" t="s">
        <v>79</v>
      </c>
      <c r="AW493" s="11" t="s">
        <v>36</v>
      </c>
      <c r="AX493" s="11" t="s">
        <v>72</v>
      </c>
      <c r="AY493" s="186" t="s">
        <v>254</v>
      </c>
    </row>
    <row r="494" spans="2:65" s="11" customFormat="1" ht="13.5" x14ac:dyDescent="0.3">
      <c r="B494" s="177"/>
      <c r="D494" s="187" t="s">
        <v>263</v>
      </c>
      <c r="E494" s="186" t="s">
        <v>3</v>
      </c>
      <c r="F494" s="188" t="s">
        <v>786</v>
      </c>
      <c r="H494" s="189">
        <v>5.0599999999999996</v>
      </c>
      <c r="I494" s="182"/>
      <c r="L494" s="177"/>
      <c r="M494" s="183"/>
      <c r="N494" s="184"/>
      <c r="O494" s="184"/>
      <c r="P494" s="184"/>
      <c r="Q494" s="184"/>
      <c r="R494" s="184"/>
      <c r="S494" s="184"/>
      <c r="T494" s="185"/>
      <c r="AT494" s="186" t="s">
        <v>263</v>
      </c>
      <c r="AU494" s="186" t="s">
        <v>79</v>
      </c>
      <c r="AV494" s="11" t="s">
        <v>79</v>
      </c>
      <c r="AW494" s="11" t="s">
        <v>36</v>
      </c>
      <c r="AX494" s="11" t="s">
        <v>72</v>
      </c>
      <c r="AY494" s="186" t="s">
        <v>254</v>
      </c>
    </row>
    <row r="495" spans="2:65" s="11" customFormat="1" ht="13.5" x14ac:dyDescent="0.3">
      <c r="B495" s="177"/>
      <c r="D495" s="187" t="s">
        <v>263</v>
      </c>
      <c r="E495" s="186" t="s">
        <v>3</v>
      </c>
      <c r="F495" s="188" t="s">
        <v>787</v>
      </c>
      <c r="H495" s="189">
        <v>2.46</v>
      </c>
      <c r="I495" s="182"/>
      <c r="L495" s="177"/>
      <c r="M495" s="183"/>
      <c r="N495" s="184"/>
      <c r="O495" s="184"/>
      <c r="P495" s="184"/>
      <c r="Q495" s="184"/>
      <c r="R495" s="184"/>
      <c r="S495" s="184"/>
      <c r="T495" s="185"/>
      <c r="AT495" s="186" t="s">
        <v>263</v>
      </c>
      <c r="AU495" s="186" t="s">
        <v>79</v>
      </c>
      <c r="AV495" s="11" t="s">
        <v>79</v>
      </c>
      <c r="AW495" s="11" t="s">
        <v>36</v>
      </c>
      <c r="AX495" s="11" t="s">
        <v>72</v>
      </c>
      <c r="AY495" s="186" t="s">
        <v>254</v>
      </c>
    </row>
    <row r="496" spans="2:65" s="11" customFormat="1" ht="13.5" x14ac:dyDescent="0.3">
      <c r="B496" s="177"/>
      <c r="D496" s="187" t="s">
        <v>263</v>
      </c>
      <c r="E496" s="186" t="s">
        <v>3</v>
      </c>
      <c r="F496" s="188" t="s">
        <v>788</v>
      </c>
      <c r="H496" s="189">
        <v>5.92</v>
      </c>
      <c r="I496" s="182"/>
      <c r="L496" s="177"/>
      <c r="M496" s="183"/>
      <c r="N496" s="184"/>
      <c r="O496" s="184"/>
      <c r="P496" s="184"/>
      <c r="Q496" s="184"/>
      <c r="R496" s="184"/>
      <c r="S496" s="184"/>
      <c r="T496" s="185"/>
      <c r="AT496" s="186" t="s">
        <v>263</v>
      </c>
      <c r="AU496" s="186" t="s">
        <v>79</v>
      </c>
      <c r="AV496" s="11" t="s">
        <v>79</v>
      </c>
      <c r="AW496" s="11" t="s">
        <v>36</v>
      </c>
      <c r="AX496" s="11" t="s">
        <v>72</v>
      </c>
      <c r="AY496" s="186" t="s">
        <v>254</v>
      </c>
    </row>
    <row r="497" spans="2:65" s="11" customFormat="1" ht="13.5" x14ac:dyDescent="0.3">
      <c r="B497" s="177"/>
      <c r="D497" s="187" t="s">
        <v>263</v>
      </c>
      <c r="E497" s="186" t="s">
        <v>3</v>
      </c>
      <c r="F497" s="188" t="s">
        <v>789</v>
      </c>
      <c r="H497" s="189">
        <v>1.8</v>
      </c>
      <c r="I497" s="182"/>
      <c r="L497" s="177"/>
      <c r="M497" s="183"/>
      <c r="N497" s="184"/>
      <c r="O497" s="184"/>
      <c r="P497" s="184"/>
      <c r="Q497" s="184"/>
      <c r="R497" s="184"/>
      <c r="S497" s="184"/>
      <c r="T497" s="185"/>
      <c r="AT497" s="186" t="s">
        <v>263</v>
      </c>
      <c r="AU497" s="186" t="s">
        <v>79</v>
      </c>
      <c r="AV497" s="11" t="s">
        <v>79</v>
      </c>
      <c r="AW497" s="11" t="s">
        <v>36</v>
      </c>
      <c r="AX497" s="11" t="s">
        <v>72</v>
      </c>
      <c r="AY497" s="186" t="s">
        <v>254</v>
      </c>
    </row>
    <row r="498" spans="2:65" s="12" customFormat="1" ht="13.5" x14ac:dyDescent="0.3">
      <c r="B498" s="190"/>
      <c r="D498" s="187" t="s">
        <v>263</v>
      </c>
      <c r="E498" s="198" t="s">
        <v>3</v>
      </c>
      <c r="F498" s="199" t="s">
        <v>790</v>
      </c>
      <c r="H498" s="200">
        <v>20.260000000000002</v>
      </c>
      <c r="I498" s="194"/>
      <c r="L498" s="190"/>
      <c r="M498" s="195"/>
      <c r="N498" s="196"/>
      <c r="O498" s="196"/>
      <c r="P498" s="196"/>
      <c r="Q498" s="196"/>
      <c r="R498" s="196"/>
      <c r="S498" s="196"/>
      <c r="T498" s="197"/>
      <c r="AT498" s="198" t="s">
        <v>263</v>
      </c>
      <c r="AU498" s="198" t="s">
        <v>79</v>
      </c>
      <c r="AV498" s="12" t="s">
        <v>82</v>
      </c>
      <c r="AW498" s="12" t="s">
        <v>36</v>
      </c>
      <c r="AX498" s="12" t="s">
        <v>72</v>
      </c>
      <c r="AY498" s="198" t="s">
        <v>254</v>
      </c>
    </row>
    <row r="499" spans="2:65" s="13" customFormat="1" ht="13.5" x14ac:dyDescent="0.3">
      <c r="B499" s="201"/>
      <c r="D499" s="178" t="s">
        <v>263</v>
      </c>
      <c r="E499" s="202" t="s">
        <v>3</v>
      </c>
      <c r="F499" s="203" t="s">
        <v>326</v>
      </c>
      <c r="H499" s="204">
        <v>278.12400000000002</v>
      </c>
      <c r="I499" s="205"/>
      <c r="L499" s="201"/>
      <c r="M499" s="206"/>
      <c r="N499" s="207"/>
      <c r="O499" s="207"/>
      <c r="P499" s="207"/>
      <c r="Q499" s="207"/>
      <c r="R499" s="207"/>
      <c r="S499" s="207"/>
      <c r="T499" s="208"/>
      <c r="AT499" s="209" t="s">
        <v>263</v>
      </c>
      <c r="AU499" s="209" t="s">
        <v>79</v>
      </c>
      <c r="AV499" s="13" t="s">
        <v>85</v>
      </c>
      <c r="AW499" s="13" t="s">
        <v>36</v>
      </c>
      <c r="AX499" s="13" t="s">
        <v>9</v>
      </c>
      <c r="AY499" s="209" t="s">
        <v>254</v>
      </c>
    </row>
    <row r="500" spans="2:65" s="1" customFormat="1" ht="31.5" customHeight="1" x14ac:dyDescent="0.3">
      <c r="B500" s="164"/>
      <c r="C500" s="165" t="s">
        <v>791</v>
      </c>
      <c r="D500" s="165" t="s">
        <v>256</v>
      </c>
      <c r="E500" s="166" t="s">
        <v>792</v>
      </c>
      <c r="F500" s="167" t="s">
        <v>793</v>
      </c>
      <c r="G500" s="168" t="s">
        <v>375</v>
      </c>
      <c r="H500" s="169">
        <v>278.12400000000002</v>
      </c>
      <c r="I500" s="170"/>
      <c r="J500" s="171">
        <f>ROUND(I500*H500,0)</f>
        <v>0</v>
      </c>
      <c r="K500" s="167" t="s">
        <v>260</v>
      </c>
      <c r="L500" s="34"/>
      <c r="M500" s="172" t="s">
        <v>3</v>
      </c>
      <c r="N500" s="173" t="s">
        <v>43</v>
      </c>
      <c r="O500" s="35"/>
      <c r="P500" s="174">
        <f>O500*H500</f>
        <v>0</v>
      </c>
      <c r="Q500" s="174">
        <v>7.9000000000000008E-3</v>
      </c>
      <c r="R500" s="174">
        <f>Q500*H500</f>
        <v>2.1971796000000006</v>
      </c>
      <c r="S500" s="174">
        <v>0</v>
      </c>
      <c r="T500" s="175">
        <f>S500*H500</f>
        <v>0</v>
      </c>
      <c r="AR500" s="17" t="s">
        <v>85</v>
      </c>
      <c r="AT500" s="17" t="s">
        <v>256</v>
      </c>
      <c r="AU500" s="17" t="s">
        <v>79</v>
      </c>
      <c r="AY500" s="17" t="s">
        <v>254</v>
      </c>
      <c r="BE500" s="176">
        <f>IF(N500="základní",J500,0)</f>
        <v>0</v>
      </c>
      <c r="BF500" s="176">
        <f>IF(N500="snížená",J500,0)</f>
        <v>0</v>
      </c>
      <c r="BG500" s="176">
        <f>IF(N500="zákl. přenesená",J500,0)</f>
        <v>0</v>
      </c>
      <c r="BH500" s="176">
        <f>IF(N500="sníž. přenesená",J500,0)</f>
        <v>0</v>
      </c>
      <c r="BI500" s="176">
        <f>IF(N500="nulová",J500,0)</f>
        <v>0</v>
      </c>
      <c r="BJ500" s="17" t="s">
        <v>9</v>
      </c>
      <c r="BK500" s="176">
        <f>ROUND(I500*H500,0)</f>
        <v>0</v>
      </c>
      <c r="BL500" s="17" t="s">
        <v>85</v>
      </c>
      <c r="BM500" s="17" t="s">
        <v>794</v>
      </c>
    </row>
    <row r="501" spans="2:65" s="11" customFormat="1" ht="13.5" x14ac:dyDescent="0.3">
      <c r="B501" s="177"/>
      <c r="D501" s="187" t="s">
        <v>263</v>
      </c>
      <c r="E501" s="186" t="s">
        <v>3</v>
      </c>
      <c r="F501" s="188" t="s">
        <v>199</v>
      </c>
      <c r="H501" s="189">
        <v>257.86399999999998</v>
      </c>
      <c r="I501" s="182"/>
      <c r="L501" s="177"/>
      <c r="M501" s="183"/>
      <c r="N501" s="184"/>
      <c r="O501" s="184"/>
      <c r="P501" s="184"/>
      <c r="Q501" s="184"/>
      <c r="R501" s="184"/>
      <c r="S501" s="184"/>
      <c r="T501" s="185"/>
      <c r="AT501" s="186" t="s">
        <v>263</v>
      </c>
      <c r="AU501" s="186" t="s">
        <v>79</v>
      </c>
      <c r="AV501" s="11" t="s">
        <v>79</v>
      </c>
      <c r="AW501" s="11" t="s">
        <v>36</v>
      </c>
      <c r="AX501" s="11" t="s">
        <v>72</v>
      </c>
      <c r="AY501" s="186" t="s">
        <v>254</v>
      </c>
    </row>
    <row r="502" spans="2:65" s="12" customFormat="1" ht="13.5" x14ac:dyDescent="0.3">
      <c r="B502" s="190"/>
      <c r="D502" s="187" t="s">
        <v>263</v>
      </c>
      <c r="E502" s="198" t="s">
        <v>3</v>
      </c>
      <c r="F502" s="199" t="s">
        <v>277</v>
      </c>
      <c r="H502" s="200">
        <v>257.86399999999998</v>
      </c>
      <c r="I502" s="194"/>
      <c r="L502" s="190"/>
      <c r="M502" s="195"/>
      <c r="N502" s="196"/>
      <c r="O502" s="196"/>
      <c r="P502" s="196"/>
      <c r="Q502" s="196"/>
      <c r="R502" s="196"/>
      <c r="S502" s="196"/>
      <c r="T502" s="197"/>
      <c r="AT502" s="198" t="s">
        <v>263</v>
      </c>
      <c r="AU502" s="198" t="s">
        <v>79</v>
      </c>
      <c r="AV502" s="12" t="s">
        <v>82</v>
      </c>
      <c r="AW502" s="12" t="s">
        <v>36</v>
      </c>
      <c r="AX502" s="12" t="s">
        <v>72</v>
      </c>
      <c r="AY502" s="198" t="s">
        <v>254</v>
      </c>
    </row>
    <row r="503" spans="2:65" s="11" customFormat="1" ht="13.5" x14ac:dyDescent="0.3">
      <c r="B503" s="177"/>
      <c r="D503" s="187" t="s">
        <v>263</v>
      </c>
      <c r="E503" s="186" t="s">
        <v>3</v>
      </c>
      <c r="F503" s="188" t="s">
        <v>784</v>
      </c>
      <c r="H503" s="189">
        <v>1.86</v>
      </c>
      <c r="I503" s="182"/>
      <c r="L503" s="177"/>
      <c r="M503" s="183"/>
      <c r="N503" s="184"/>
      <c r="O503" s="184"/>
      <c r="P503" s="184"/>
      <c r="Q503" s="184"/>
      <c r="R503" s="184"/>
      <c r="S503" s="184"/>
      <c r="T503" s="185"/>
      <c r="AT503" s="186" t="s">
        <v>263</v>
      </c>
      <c r="AU503" s="186" t="s">
        <v>79</v>
      </c>
      <c r="AV503" s="11" t="s">
        <v>79</v>
      </c>
      <c r="AW503" s="11" t="s">
        <v>36</v>
      </c>
      <c r="AX503" s="11" t="s">
        <v>72</v>
      </c>
      <c r="AY503" s="186" t="s">
        <v>254</v>
      </c>
    </row>
    <row r="504" spans="2:65" s="11" customFormat="1" ht="13.5" x14ac:dyDescent="0.3">
      <c r="B504" s="177"/>
      <c r="D504" s="187" t="s">
        <v>263</v>
      </c>
      <c r="E504" s="186" t="s">
        <v>3</v>
      </c>
      <c r="F504" s="188" t="s">
        <v>785</v>
      </c>
      <c r="H504" s="189">
        <v>3.16</v>
      </c>
      <c r="I504" s="182"/>
      <c r="L504" s="177"/>
      <c r="M504" s="183"/>
      <c r="N504" s="184"/>
      <c r="O504" s="184"/>
      <c r="P504" s="184"/>
      <c r="Q504" s="184"/>
      <c r="R504" s="184"/>
      <c r="S504" s="184"/>
      <c r="T504" s="185"/>
      <c r="AT504" s="186" t="s">
        <v>263</v>
      </c>
      <c r="AU504" s="186" t="s">
        <v>79</v>
      </c>
      <c r="AV504" s="11" t="s">
        <v>79</v>
      </c>
      <c r="AW504" s="11" t="s">
        <v>36</v>
      </c>
      <c r="AX504" s="11" t="s">
        <v>72</v>
      </c>
      <c r="AY504" s="186" t="s">
        <v>254</v>
      </c>
    </row>
    <row r="505" spans="2:65" s="11" customFormat="1" ht="13.5" x14ac:dyDescent="0.3">
      <c r="B505" s="177"/>
      <c r="D505" s="187" t="s">
        <v>263</v>
      </c>
      <c r="E505" s="186" t="s">
        <v>3</v>
      </c>
      <c r="F505" s="188" t="s">
        <v>786</v>
      </c>
      <c r="H505" s="189">
        <v>5.0599999999999996</v>
      </c>
      <c r="I505" s="182"/>
      <c r="L505" s="177"/>
      <c r="M505" s="183"/>
      <c r="N505" s="184"/>
      <c r="O505" s="184"/>
      <c r="P505" s="184"/>
      <c r="Q505" s="184"/>
      <c r="R505" s="184"/>
      <c r="S505" s="184"/>
      <c r="T505" s="185"/>
      <c r="AT505" s="186" t="s">
        <v>263</v>
      </c>
      <c r="AU505" s="186" t="s">
        <v>79</v>
      </c>
      <c r="AV505" s="11" t="s">
        <v>79</v>
      </c>
      <c r="AW505" s="11" t="s">
        <v>36</v>
      </c>
      <c r="AX505" s="11" t="s">
        <v>72</v>
      </c>
      <c r="AY505" s="186" t="s">
        <v>254</v>
      </c>
    </row>
    <row r="506" spans="2:65" s="11" customFormat="1" ht="13.5" x14ac:dyDescent="0.3">
      <c r="B506" s="177"/>
      <c r="D506" s="187" t="s">
        <v>263</v>
      </c>
      <c r="E506" s="186" t="s">
        <v>3</v>
      </c>
      <c r="F506" s="188" t="s">
        <v>787</v>
      </c>
      <c r="H506" s="189">
        <v>2.46</v>
      </c>
      <c r="I506" s="182"/>
      <c r="L506" s="177"/>
      <c r="M506" s="183"/>
      <c r="N506" s="184"/>
      <c r="O506" s="184"/>
      <c r="P506" s="184"/>
      <c r="Q506" s="184"/>
      <c r="R506" s="184"/>
      <c r="S506" s="184"/>
      <c r="T506" s="185"/>
      <c r="AT506" s="186" t="s">
        <v>263</v>
      </c>
      <c r="AU506" s="186" t="s">
        <v>79</v>
      </c>
      <c r="AV506" s="11" t="s">
        <v>79</v>
      </c>
      <c r="AW506" s="11" t="s">
        <v>36</v>
      </c>
      <c r="AX506" s="11" t="s">
        <v>72</v>
      </c>
      <c r="AY506" s="186" t="s">
        <v>254</v>
      </c>
    </row>
    <row r="507" spans="2:65" s="11" customFormat="1" ht="13.5" x14ac:dyDescent="0.3">
      <c r="B507" s="177"/>
      <c r="D507" s="187" t="s">
        <v>263</v>
      </c>
      <c r="E507" s="186" t="s">
        <v>3</v>
      </c>
      <c r="F507" s="188" t="s">
        <v>788</v>
      </c>
      <c r="H507" s="189">
        <v>5.92</v>
      </c>
      <c r="I507" s="182"/>
      <c r="L507" s="177"/>
      <c r="M507" s="183"/>
      <c r="N507" s="184"/>
      <c r="O507" s="184"/>
      <c r="P507" s="184"/>
      <c r="Q507" s="184"/>
      <c r="R507" s="184"/>
      <c r="S507" s="184"/>
      <c r="T507" s="185"/>
      <c r="AT507" s="186" t="s">
        <v>263</v>
      </c>
      <c r="AU507" s="186" t="s">
        <v>79</v>
      </c>
      <c r="AV507" s="11" t="s">
        <v>79</v>
      </c>
      <c r="AW507" s="11" t="s">
        <v>36</v>
      </c>
      <c r="AX507" s="11" t="s">
        <v>72</v>
      </c>
      <c r="AY507" s="186" t="s">
        <v>254</v>
      </c>
    </row>
    <row r="508" spans="2:65" s="11" customFormat="1" ht="13.5" x14ac:dyDescent="0.3">
      <c r="B508" s="177"/>
      <c r="D508" s="187" t="s">
        <v>263</v>
      </c>
      <c r="E508" s="186" t="s">
        <v>3</v>
      </c>
      <c r="F508" s="188" t="s">
        <v>789</v>
      </c>
      <c r="H508" s="189">
        <v>1.8</v>
      </c>
      <c r="I508" s="182"/>
      <c r="L508" s="177"/>
      <c r="M508" s="183"/>
      <c r="N508" s="184"/>
      <c r="O508" s="184"/>
      <c r="P508" s="184"/>
      <c r="Q508" s="184"/>
      <c r="R508" s="184"/>
      <c r="S508" s="184"/>
      <c r="T508" s="185"/>
      <c r="AT508" s="186" t="s">
        <v>263</v>
      </c>
      <c r="AU508" s="186" t="s">
        <v>79</v>
      </c>
      <c r="AV508" s="11" t="s">
        <v>79</v>
      </c>
      <c r="AW508" s="11" t="s">
        <v>36</v>
      </c>
      <c r="AX508" s="11" t="s">
        <v>72</v>
      </c>
      <c r="AY508" s="186" t="s">
        <v>254</v>
      </c>
    </row>
    <row r="509" spans="2:65" s="12" customFormat="1" ht="13.5" x14ac:dyDescent="0.3">
      <c r="B509" s="190"/>
      <c r="D509" s="187" t="s">
        <v>263</v>
      </c>
      <c r="E509" s="198" t="s">
        <v>3</v>
      </c>
      <c r="F509" s="199" t="s">
        <v>790</v>
      </c>
      <c r="H509" s="200">
        <v>20.260000000000002</v>
      </c>
      <c r="I509" s="194"/>
      <c r="L509" s="190"/>
      <c r="M509" s="195"/>
      <c r="N509" s="196"/>
      <c r="O509" s="196"/>
      <c r="P509" s="196"/>
      <c r="Q509" s="196"/>
      <c r="R509" s="196"/>
      <c r="S509" s="196"/>
      <c r="T509" s="197"/>
      <c r="AT509" s="198" t="s">
        <v>263</v>
      </c>
      <c r="AU509" s="198" t="s">
        <v>79</v>
      </c>
      <c r="AV509" s="12" t="s">
        <v>82</v>
      </c>
      <c r="AW509" s="12" t="s">
        <v>36</v>
      </c>
      <c r="AX509" s="12" t="s">
        <v>72</v>
      </c>
      <c r="AY509" s="198" t="s">
        <v>254</v>
      </c>
    </row>
    <row r="510" spans="2:65" s="13" customFormat="1" ht="13.5" x14ac:dyDescent="0.3">
      <c r="B510" s="201"/>
      <c r="D510" s="178" t="s">
        <v>263</v>
      </c>
      <c r="E510" s="202" t="s">
        <v>3</v>
      </c>
      <c r="F510" s="203" t="s">
        <v>326</v>
      </c>
      <c r="H510" s="204">
        <v>278.12400000000002</v>
      </c>
      <c r="I510" s="205"/>
      <c r="L510" s="201"/>
      <c r="M510" s="206"/>
      <c r="N510" s="207"/>
      <c r="O510" s="207"/>
      <c r="P510" s="207"/>
      <c r="Q510" s="207"/>
      <c r="R510" s="207"/>
      <c r="S510" s="207"/>
      <c r="T510" s="208"/>
      <c r="AT510" s="209" t="s">
        <v>263</v>
      </c>
      <c r="AU510" s="209" t="s">
        <v>79</v>
      </c>
      <c r="AV510" s="13" t="s">
        <v>85</v>
      </c>
      <c r="AW510" s="13" t="s">
        <v>36</v>
      </c>
      <c r="AX510" s="13" t="s">
        <v>9</v>
      </c>
      <c r="AY510" s="209" t="s">
        <v>254</v>
      </c>
    </row>
    <row r="511" spans="2:65" s="1" customFormat="1" ht="22.5" customHeight="1" x14ac:dyDescent="0.3">
      <c r="B511" s="164"/>
      <c r="C511" s="165" t="s">
        <v>795</v>
      </c>
      <c r="D511" s="165" t="s">
        <v>256</v>
      </c>
      <c r="E511" s="166" t="s">
        <v>796</v>
      </c>
      <c r="F511" s="167" t="s">
        <v>797</v>
      </c>
      <c r="G511" s="168" t="s">
        <v>375</v>
      </c>
      <c r="H511" s="169">
        <v>50.636000000000003</v>
      </c>
      <c r="I511" s="170"/>
      <c r="J511" s="171">
        <f>ROUND(I511*H511,0)</f>
        <v>0</v>
      </c>
      <c r="K511" s="167" t="s">
        <v>3</v>
      </c>
      <c r="L511" s="34"/>
      <c r="M511" s="172" t="s">
        <v>3</v>
      </c>
      <c r="N511" s="173" t="s">
        <v>43</v>
      </c>
      <c r="O511" s="35"/>
      <c r="P511" s="174">
        <f>O511*H511</f>
        <v>0</v>
      </c>
      <c r="Q511" s="174">
        <v>6.0000000000000001E-3</v>
      </c>
      <c r="R511" s="174">
        <f>Q511*H511</f>
        <v>0.30381600000000003</v>
      </c>
      <c r="S511" s="174">
        <v>0</v>
      </c>
      <c r="T511" s="175">
        <f>S511*H511</f>
        <v>0</v>
      </c>
      <c r="AR511" s="17" t="s">
        <v>85</v>
      </c>
      <c r="AT511" s="17" t="s">
        <v>256</v>
      </c>
      <c r="AU511" s="17" t="s">
        <v>79</v>
      </c>
      <c r="AY511" s="17" t="s">
        <v>254</v>
      </c>
      <c r="BE511" s="176">
        <f>IF(N511="základní",J511,0)</f>
        <v>0</v>
      </c>
      <c r="BF511" s="176">
        <f>IF(N511="snížená",J511,0)</f>
        <v>0</v>
      </c>
      <c r="BG511" s="176">
        <f>IF(N511="zákl. přenesená",J511,0)</f>
        <v>0</v>
      </c>
      <c r="BH511" s="176">
        <f>IF(N511="sníž. přenesená",J511,0)</f>
        <v>0</v>
      </c>
      <c r="BI511" s="176">
        <f>IF(N511="nulová",J511,0)</f>
        <v>0</v>
      </c>
      <c r="BJ511" s="17" t="s">
        <v>9</v>
      </c>
      <c r="BK511" s="176">
        <f>ROUND(I511*H511,0)</f>
        <v>0</v>
      </c>
      <c r="BL511" s="17" t="s">
        <v>85</v>
      </c>
      <c r="BM511" s="17" t="s">
        <v>798</v>
      </c>
    </row>
    <row r="512" spans="2:65" s="11" customFormat="1" ht="13.5" x14ac:dyDescent="0.3">
      <c r="B512" s="177"/>
      <c r="D512" s="187" t="s">
        <v>263</v>
      </c>
      <c r="E512" s="186" t="s">
        <v>3</v>
      </c>
      <c r="F512" s="188" t="s">
        <v>799</v>
      </c>
      <c r="H512" s="189">
        <v>38.659999999999997</v>
      </c>
      <c r="I512" s="182"/>
      <c r="L512" s="177"/>
      <c r="M512" s="183"/>
      <c r="N512" s="184"/>
      <c r="O512" s="184"/>
      <c r="P512" s="184"/>
      <c r="Q512" s="184"/>
      <c r="R512" s="184"/>
      <c r="S512" s="184"/>
      <c r="T512" s="185"/>
      <c r="AT512" s="186" t="s">
        <v>263</v>
      </c>
      <c r="AU512" s="186" t="s">
        <v>79</v>
      </c>
      <c r="AV512" s="11" t="s">
        <v>79</v>
      </c>
      <c r="AW512" s="11" t="s">
        <v>36</v>
      </c>
      <c r="AX512" s="11" t="s">
        <v>72</v>
      </c>
      <c r="AY512" s="186" t="s">
        <v>254</v>
      </c>
    </row>
    <row r="513" spans="2:65" s="11" customFormat="1" ht="13.5" x14ac:dyDescent="0.3">
      <c r="B513" s="177"/>
      <c r="D513" s="187" t="s">
        <v>263</v>
      </c>
      <c r="E513" s="186" t="s">
        <v>3</v>
      </c>
      <c r="F513" s="188" t="s">
        <v>528</v>
      </c>
      <c r="H513" s="189">
        <v>-2.2280000000000002</v>
      </c>
      <c r="I513" s="182"/>
      <c r="L513" s="177"/>
      <c r="M513" s="183"/>
      <c r="N513" s="184"/>
      <c r="O513" s="184"/>
      <c r="P513" s="184"/>
      <c r="Q513" s="184"/>
      <c r="R513" s="184"/>
      <c r="S513" s="184"/>
      <c r="T513" s="185"/>
      <c r="AT513" s="186" t="s">
        <v>263</v>
      </c>
      <c r="AU513" s="186" t="s">
        <v>79</v>
      </c>
      <c r="AV513" s="11" t="s">
        <v>79</v>
      </c>
      <c r="AW513" s="11" t="s">
        <v>36</v>
      </c>
      <c r="AX513" s="11" t="s">
        <v>72</v>
      </c>
      <c r="AY513" s="186" t="s">
        <v>254</v>
      </c>
    </row>
    <row r="514" spans="2:65" s="12" customFormat="1" ht="13.5" x14ac:dyDescent="0.3">
      <c r="B514" s="190"/>
      <c r="D514" s="187" t="s">
        <v>263</v>
      </c>
      <c r="E514" s="198" t="s">
        <v>3</v>
      </c>
      <c r="F514" s="199" t="s">
        <v>800</v>
      </c>
      <c r="H514" s="200">
        <v>36.432000000000002</v>
      </c>
      <c r="I514" s="194"/>
      <c r="L514" s="190"/>
      <c r="M514" s="195"/>
      <c r="N514" s="196"/>
      <c r="O514" s="196"/>
      <c r="P514" s="196"/>
      <c r="Q514" s="196"/>
      <c r="R514" s="196"/>
      <c r="S514" s="196"/>
      <c r="T514" s="197"/>
      <c r="AT514" s="198" t="s">
        <v>263</v>
      </c>
      <c r="AU514" s="198" t="s">
        <v>79</v>
      </c>
      <c r="AV514" s="12" t="s">
        <v>82</v>
      </c>
      <c r="AW514" s="12" t="s">
        <v>36</v>
      </c>
      <c r="AX514" s="12" t="s">
        <v>72</v>
      </c>
      <c r="AY514" s="198" t="s">
        <v>254</v>
      </c>
    </row>
    <row r="515" spans="2:65" s="11" customFormat="1" ht="13.5" x14ac:dyDescent="0.3">
      <c r="B515" s="177"/>
      <c r="D515" s="187" t="s">
        <v>263</v>
      </c>
      <c r="E515" s="186" t="s">
        <v>3</v>
      </c>
      <c r="F515" s="188" t="s">
        <v>801</v>
      </c>
      <c r="H515" s="189">
        <v>3.927</v>
      </c>
      <c r="I515" s="182"/>
      <c r="L515" s="177"/>
      <c r="M515" s="183"/>
      <c r="N515" s="184"/>
      <c r="O515" s="184"/>
      <c r="P515" s="184"/>
      <c r="Q515" s="184"/>
      <c r="R515" s="184"/>
      <c r="S515" s="184"/>
      <c r="T515" s="185"/>
      <c r="AT515" s="186" t="s">
        <v>263</v>
      </c>
      <c r="AU515" s="186" t="s">
        <v>79</v>
      </c>
      <c r="AV515" s="11" t="s">
        <v>79</v>
      </c>
      <c r="AW515" s="11" t="s">
        <v>36</v>
      </c>
      <c r="AX515" s="11" t="s">
        <v>72</v>
      </c>
      <c r="AY515" s="186" t="s">
        <v>254</v>
      </c>
    </row>
    <row r="516" spans="2:65" s="11" customFormat="1" ht="13.5" x14ac:dyDescent="0.3">
      <c r="B516" s="177"/>
      <c r="D516" s="187" t="s">
        <v>263</v>
      </c>
      <c r="E516" s="186" t="s">
        <v>3</v>
      </c>
      <c r="F516" s="188" t="s">
        <v>802</v>
      </c>
      <c r="H516" s="189">
        <v>2.927</v>
      </c>
      <c r="I516" s="182"/>
      <c r="L516" s="177"/>
      <c r="M516" s="183"/>
      <c r="N516" s="184"/>
      <c r="O516" s="184"/>
      <c r="P516" s="184"/>
      <c r="Q516" s="184"/>
      <c r="R516" s="184"/>
      <c r="S516" s="184"/>
      <c r="T516" s="185"/>
      <c r="AT516" s="186" t="s">
        <v>263</v>
      </c>
      <c r="AU516" s="186" t="s">
        <v>79</v>
      </c>
      <c r="AV516" s="11" t="s">
        <v>79</v>
      </c>
      <c r="AW516" s="11" t="s">
        <v>36</v>
      </c>
      <c r="AX516" s="11" t="s">
        <v>72</v>
      </c>
      <c r="AY516" s="186" t="s">
        <v>254</v>
      </c>
    </row>
    <row r="517" spans="2:65" s="11" customFormat="1" ht="13.5" x14ac:dyDescent="0.3">
      <c r="B517" s="177"/>
      <c r="D517" s="187" t="s">
        <v>263</v>
      </c>
      <c r="E517" s="186" t="s">
        <v>3</v>
      </c>
      <c r="F517" s="188" t="s">
        <v>803</v>
      </c>
      <c r="H517" s="189">
        <v>7.35</v>
      </c>
      <c r="I517" s="182"/>
      <c r="L517" s="177"/>
      <c r="M517" s="183"/>
      <c r="N517" s="184"/>
      <c r="O517" s="184"/>
      <c r="P517" s="184"/>
      <c r="Q517" s="184"/>
      <c r="R517" s="184"/>
      <c r="S517" s="184"/>
      <c r="T517" s="185"/>
      <c r="AT517" s="186" t="s">
        <v>263</v>
      </c>
      <c r="AU517" s="186" t="s">
        <v>79</v>
      </c>
      <c r="AV517" s="11" t="s">
        <v>79</v>
      </c>
      <c r="AW517" s="11" t="s">
        <v>36</v>
      </c>
      <c r="AX517" s="11" t="s">
        <v>72</v>
      </c>
      <c r="AY517" s="186" t="s">
        <v>254</v>
      </c>
    </row>
    <row r="518" spans="2:65" s="12" customFormat="1" ht="13.5" x14ac:dyDescent="0.3">
      <c r="B518" s="190"/>
      <c r="D518" s="187" t="s">
        <v>263</v>
      </c>
      <c r="E518" s="198" t="s">
        <v>3</v>
      </c>
      <c r="F518" s="199" t="s">
        <v>804</v>
      </c>
      <c r="H518" s="200">
        <v>14.204000000000001</v>
      </c>
      <c r="I518" s="194"/>
      <c r="L518" s="190"/>
      <c r="M518" s="195"/>
      <c r="N518" s="196"/>
      <c r="O518" s="196"/>
      <c r="P518" s="196"/>
      <c r="Q518" s="196"/>
      <c r="R518" s="196"/>
      <c r="S518" s="196"/>
      <c r="T518" s="197"/>
      <c r="AT518" s="198" t="s">
        <v>263</v>
      </c>
      <c r="AU518" s="198" t="s">
        <v>79</v>
      </c>
      <c r="AV518" s="12" t="s">
        <v>82</v>
      </c>
      <c r="AW518" s="12" t="s">
        <v>36</v>
      </c>
      <c r="AX518" s="12" t="s">
        <v>72</v>
      </c>
      <c r="AY518" s="198" t="s">
        <v>254</v>
      </c>
    </row>
    <row r="519" spans="2:65" s="13" customFormat="1" ht="13.5" x14ac:dyDescent="0.3">
      <c r="B519" s="201"/>
      <c r="D519" s="178" t="s">
        <v>263</v>
      </c>
      <c r="E519" s="202" t="s">
        <v>3</v>
      </c>
      <c r="F519" s="203" t="s">
        <v>326</v>
      </c>
      <c r="H519" s="204">
        <v>50.636000000000003</v>
      </c>
      <c r="I519" s="205"/>
      <c r="L519" s="201"/>
      <c r="M519" s="206"/>
      <c r="N519" s="207"/>
      <c r="O519" s="207"/>
      <c r="P519" s="207"/>
      <c r="Q519" s="207"/>
      <c r="R519" s="207"/>
      <c r="S519" s="207"/>
      <c r="T519" s="208"/>
      <c r="AT519" s="209" t="s">
        <v>263</v>
      </c>
      <c r="AU519" s="209" t="s">
        <v>79</v>
      </c>
      <c r="AV519" s="13" t="s">
        <v>85</v>
      </c>
      <c r="AW519" s="13" t="s">
        <v>36</v>
      </c>
      <c r="AX519" s="13" t="s">
        <v>9</v>
      </c>
      <c r="AY519" s="209" t="s">
        <v>254</v>
      </c>
    </row>
    <row r="520" spans="2:65" s="1" customFormat="1" ht="22.5" customHeight="1" x14ac:dyDescent="0.3">
      <c r="B520" s="164"/>
      <c r="C520" s="165" t="s">
        <v>805</v>
      </c>
      <c r="D520" s="165" t="s">
        <v>256</v>
      </c>
      <c r="E520" s="166" t="s">
        <v>806</v>
      </c>
      <c r="F520" s="167" t="s">
        <v>807</v>
      </c>
      <c r="G520" s="168" t="s">
        <v>375</v>
      </c>
      <c r="H520" s="169">
        <v>14.137</v>
      </c>
      <c r="I520" s="170"/>
      <c r="J520" s="171">
        <f>ROUND(I520*H520,0)</f>
        <v>0</v>
      </c>
      <c r="K520" s="167" t="s">
        <v>3</v>
      </c>
      <c r="L520" s="34"/>
      <c r="M520" s="172" t="s">
        <v>3</v>
      </c>
      <c r="N520" s="173" t="s">
        <v>43</v>
      </c>
      <c r="O520" s="35"/>
      <c r="P520" s="174">
        <f>O520*H520</f>
        <v>0</v>
      </c>
      <c r="Q520" s="174">
        <v>6.0000000000000001E-3</v>
      </c>
      <c r="R520" s="174">
        <f>Q520*H520</f>
        <v>8.4822000000000009E-2</v>
      </c>
      <c r="S520" s="174">
        <v>0</v>
      </c>
      <c r="T520" s="175">
        <f>S520*H520</f>
        <v>0</v>
      </c>
      <c r="AR520" s="17" t="s">
        <v>85</v>
      </c>
      <c r="AT520" s="17" t="s">
        <v>256</v>
      </c>
      <c r="AU520" s="17" t="s">
        <v>79</v>
      </c>
      <c r="AY520" s="17" t="s">
        <v>254</v>
      </c>
      <c r="BE520" s="176">
        <f>IF(N520="základní",J520,0)</f>
        <v>0</v>
      </c>
      <c r="BF520" s="176">
        <f>IF(N520="snížená",J520,0)</f>
        <v>0</v>
      </c>
      <c r="BG520" s="176">
        <f>IF(N520="zákl. přenesená",J520,0)</f>
        <v>0</v>
      </c>
      <c r="BH520" s="176">
        <f>IF(N520="sníž. přenesená",J520,0)</f>
        <v>0</v>
      </c>
      <c r="BI520" s="176">
        <f>IF(N520="nulová",J520,0)</f>
        <v>0</v>
      </c>
      <c r="BJ520" s="17" t="s">
        <v>9</v>
      </c>
      <c r="BK520" s="176">
        <f>ROUND(I520*H520,0)</f>
        <v>0</v>
      </c>
      <c r="BL520" s="17" t="s">
        <v>85</v>
      </c>
      <c r="BM520" s="17" t="s">
        <v>808</v>
      </c>
    </row>
    <row r="521" spans="2:65" s="11" customFormat="1" ht="13.5" x14ac:dyDescent="0.3">
      <c r="B521" s="177"/>
      <c r="D521" s="187" t="s">
        <v>263</v>
      </c>
      <c r="E521" s="186" t="s">
        <v>3</v>
      </c>
      <c r="F521" s="188" t="s">
        <v>809</v>
      </c>
      <c r="H521" s="189">
        <v>14.137</v>
      </c>
      <c r="I521" s="182"/>
      <c r="L521" s="177"/>
      <c r="M521" s="183"/>
      <c r="N521" s="184"/>
      <c r="O521" s="184"/>
      <c r="P521" s="184"/>
      <c r="Q521" s="184"/>
      <c r="R521" s="184"/>
      <c r="S521" s="184"/>
      <c r="T521" s="185"/>
      <c r="AT521" s="186" t="s">
        <v>263</v>
      </c>
      <c r="AU521" s="186" t="s">
        <v>79</v>
      </c>
      <c r="AV521" s="11" t="s">
        <v>79</v>
      </c>
      <c r="AW521" s="11" t="s">
        <v>36</v>
      </c>
      <c r="AX521" s="11" t="s">
        <v>72</v>
      </c>
      <c r="AY521" s="186" t="s">
        <v>254</v>
      </c>
    </row>
    <row r="522" spans="2:65" s="12" customFormat="1" ht="13.5" x14ac:dyDescent="0.3">
      <c r="B522" s="190"/>
      <c r="D522" s="178" t="s">
        <v>263</v>
      </c>
      <c r="E522" s="191" t="s">
        <v>3</v>
      </c>
      <c r="F522" s="192" t="s">
        <v>277</v>
      </c>
      <c r="H522" s="193">
        <v>14.137</v>
      </c>
      <c r="I522" s="194"/>
      <c r="L522" s="190"/>
      <c r="M522" s="195"/>
      <c r="N522" s="196"/>
      <c r="O522" s="196"/>
      <c r="P522" s="196"/>
      <c r="Q522" s="196"/>
      <c r="R522" s="196"/>
      <c r="S522" s="196"/>
      <c r="T522" s="197"/>
      <c r="AT522" s="198" t="s">
        <v>263</v>
      </c>
      <c r="AU522" s="198" t="s">
        <v>79</v>
      </c>
      <c r="AV522" s="12" t="s">
        <v>82</v>
      </c>
      <c r="AW522" s="12" t="s">
        <v>36</v>
      </c>
      <c r="AX522" s="12" t="s">
        <v>9</v>
      </c>
      <c r="AY522" s="198" t="s">
        <v>254</v>
      </c>
    </row>
    <row r="523" spans="2:65" s="1" customFormat="1" ht="22.5" customHeight="1" x14ac:dyDescent="0.3">
      <c r="B523" s="164"/>
      <c r="C523" s="165" t="s">
        <v>810</v>
      </c>
      <c r="D523" s="165" t="s">
        <v>256</v>
      </c>
      <c r="E523" s="166" t="s">
        <v>811</v>
      </c>
      <c r="F523" s="167" t="s">
        <v>812</v>
      </c>
      <c r="G523" s="168" t="s">
        <v>375</v>
      </c>
      <c r="H523" s="169">
        <v>55.762</v>
      </c>
      <c r="I523" s="170"/>
      <c r="J523" s="171">
        <f>ROUND(I523*H523,0)</f>
        <v>0</v>
      </c>
      <c r="K523" s="167" t="s">
        <v>260</v>
      </c>
      <c r="L523" s="34"/>
      <c r="M523" s="172" t="s">
        <v>3</v>
      </c>
      <c r="N523" s="173" t="s">
        <v>43</v>
      </c>
      <c r="O523" s="35"/>
      <c r="P523" s="174">
        <f>O523*H523</f>
        <v>0</v>
      </c>
      <c r="Q523" s="174">
        <v>8.3125600000000001E-3</v>
      </c>
      <c r="R523" s="174">
        <f>Q523*H523</f>
        <v>0.46352497071999998</v>
      </c>
      <c r="S523" s="174">
        <v>0</v>
      </c>
      <c r="T523" s="175">
        <f>S523*H523</f>
        <v>0</v>
      </c>
      <c r="AR523" s="17" t="s">
        <v>85</v>
      </c>
      <c r="AT523" s="17" t="s">
        <v>256</v>
      </c>
      <c r="AU523" s="17" t="s">
        <v>79</v>
      </c>
      <c r="AY523" s="17" t="s">
        <v>254</v>
      </c>
      <c r="BE523" s="176">
        <f>IF(N523="základní",J523,0)</f>
        <v>0</v>
      </c>
      <c r="BF523" s="176">
        <f>IF(N523="snížená",J523,0)</f>
        <v>0</v>
      </c>
      <c r="BG523" s="176">
        <f>IF(N523="zákl. přenesená",J523,0)</f>
        <v>0</v>
      </c>
      <c r="BH523" s="176">
        <f>IF(N523="sníž. přenesená",J523,0)</f>
        <v>0</v>
      </c>
      <c r="BI523" s="176">
        <f>IF(N523="nulová",J523,0)</f>
        <v>0</v>
      </c>
      <c r="BJ523" s="17" t="s">
        <v>9</v>
      </c>
      <c r="BK523" s="176">
        <f>ROUND(I523*H523,0)</f>
        <v>0</v>
      </c>
      <c r="BL523" s="17" t="s">
        <v>85</v>
      </c>
      <c r="BM523" s="17" t="s">
        <v>813</v>
      </c>
    </row>
    <row r="524" spans="2:65" s="11" customFormat="1" ht="13.5" x14ac:dyDescent="0.3">
      <c r="B524" s="177"/>
      <c r="D524" s="187" t="s">
        <v>263</v>
      </c>
      <c r="E524" s="186" t="s">
        <v>3</v>
      </c>
      <c r="F524" s="188" t="s">
        <v>799</v>
      </c>
      <c r="H524" s="189">
        <v>38.659999999999997</v>
      </c>
      <c r="I524" s="182"/>
      <c r="L524" s="177"/>
      <c r="M524" s="183"/>
      <c r="N524" s="184"/>
      <c r="O524" s="184"/>
      <c r="P524" s="184"/>
      <c r="Q524" s="184"/>
      <c r="R524" s="184"/>
      <c r="S524" s="184"/>
      <c r="T524" s="185"/>
      <c r="AT524" s="186" t="s">
        <v>263</v>
      </c>
      <c r="AU524" s="186" t="s">
        <v>79</v>
      </c>
      <c r="AV524" s="11" t="s">
        <v>79</v>
      </c>
      <c r="AW524" s="11" t="s">
        <v>36</v>
      </c>
      <c r="AX524" s="11" t="s">
        <v>72</v>
      </c>
      <c r="AY524" s="186" t="s">
        <v>254</v>
      </c>
    </row>
    <row r="525" spans="2:65" s="12" customFormat="1" ht="13.5" x14ac:dyDescent="0.3">
      <c r="B525" s="190"/>
      <c r="D525" s="187" t="s">
        <v>263</v>
      </c>
      <c r="E525" s="198" t="s">
        <v>98</v>
      </c>
      <c r="F525" s="199" t="s">
        <v>814</v>
      </c>
      <c r="H525" s="200">
        <v>38.659999999999997</v>
      </c>
      <c r="I525" s="194"/>
      <c r="L525" s="190"/>
      <c r="M525" s="195"/>
      <c r="N525" s="196"/>
      <c r="O525" s="196"/>
      <c r="P525" s="196"/>
      <c r="Q525" s="196"/>
      <c r="R525" s="196"/>
      <c r="S525" s="196"/>
      <c r="T525" s="197"/>
      <c r="AT525" s="198" t="s">
        <v>263</v>
      </c>
      <c r="AU525" s="198" t="s">
        <v>79</v>
      </c>
      <c r="AV525" s="12" t="s">
        <v>82</v>
      </c>
      <c r="AW525" s="12" t="s">
        <v>36</v>
      </c>
      <c r="AX525" s="12" t="s">
        <v>72</v>
      </c>
      <c r="AY525" s="198" t="s">
        <v>254</v>
      </c>
    </row>
    <row r="526" spans="2:65" s="11" customFormat="1" ht="13.5" x14ac:dyDescent="0.3">
      <c r="B526" s="177"/>
      <c r="D526" s="187" t="s">
        <v>263</v>
      </c>
      <c r="E526" s="186" t="s">
        <v>3</v>
      </c>
      <c r="F526" s="188" t="s">
        <v>815</v>
      </c>
      <c r="H526" s="189">
        <v>19.329999999999998</v>
      </c>
      <c r="I526" s="182"/>
      <c r="L526" s="177"/>
      <c r="M526" s="183"/>
      <c r="N526" s="184"/>
      <c r="O526" s="184"/>
      <c r="P526" s="184"/>
      <c r="Q526" s="184"/>
      <c r="R526" s="184"/>
      <c r="S526" s="184"/>
      <c r="T526" s="185"/>
      <c r="AT526" s="186" t="s">
        <v>263</v>
      </c>
      <c r="AU526" s="186" t="s">
        <v>79</v>
      </c>
      <c r="AV526" s="11" t="s">
        <v>79</v>
      </c>
      <c r="AW526" s="11" t="s">
        <v>36</v>
      </c>
      <c r="AX526" s="11" t="s">
        <v>72</v>
      </c>
      <c r="AY526" s="186" t="s">
        <v>254</v>
      </c>
    </row>
    <row r="527" spans="2:65" s="11" customFormat="1" ht="13.5" x14ac:dyDescent="0.3">
      <c r="B527" s="177"/>
      <c r="D527" s="187" t="s">
        <v>263</v>
      </c>
      <c r="E527" s="186" t="s">
        <v>3</v>
      </c>
      <c r="F527" s="188" t="s">
        <v>528</v>
      </c>
      <c r="H527" s="189">
        <v>-2.2280000000000002</v>
      </c>
      <c r="I527" s="182"/>
      <c r="L527" s="177"/>
      <c r="M527" s="183"/>
      <c r="N527" s="184"/>
      <c r="O527" s="184"/>
      <c r="P527" s="184"/>
      <c r="Q527" s="184"/>
      <c r="R527" s="184"/>
      <c r="S527" s="184"/>
      <c r="T527" s="185"/>
      <c r="AT527" s="186" t="s">
        <v>263</v>
      </c>
      <c r="AU527" s="186" t="s">
        <v>79</v>
      </c>
      <c r="AV527" s="11" t="s">
        <v>79</v>
      </c>
      <c r="AW527" s="11" t="s">
        <v>36</v>
      </c>
      <c r="AX527" s="11" t="s">
        <v>72</v>
      </c>
      <c r="AY527" s="186" t="s">
        <v>254</v>
      </c>
    </row>
    <row r="528" spans="2:65" s="12" customFormat="1" ht="13.5" x14ac:dyDescent="0.3">
      <c r="B528" s="190"/>
      <c r="D528" s="187" t="s">
        <v>263</v>
      </c>
      <c r="E528" s="198" t="s">
        <v>101</v>
      </c>
      <c r="F528" s="199" t="s">
        <v>816</v>
      </c>
      <c r="H528" s="200">
        <v>17.102</v>
      </c>
      <c r="I528" s="194"/>
      <c r="L528" s="190"/>
      <c r="M528" s="195"/>
      <c r="N528" s="196"/>
      <c r="O528" s="196"/>
      <c r="P528" s="196"/>
      <c r="Q528" s="196"/>
      <c r="R528" s="196"/>
      <c r="S528" s="196"/>
      <c r="T528" s="197"/>
      <c r="AT528" s="198" t="s">
        <v>263</v>
      </c>
      <c r="AU528" s="198" t="s">
        <v>79</v>
      </c>
      <c r="AV528" s="12" t="s">
        <v>82</v>
      </c>
      <c r="AW528" s="12" t="s">
        <v>36</v>
      </c>
      <c r="AX528" s="12" t="s">
        <v>72</v>
      </c>
      <c r="AY528" s="198" t="s">
        <v>254</v>
      </c>
    </row>
    <row r="529" spans="2:65" s="13" customFormat="1" ht="13.5" x14ac:dyDescent="0.3">
      <c r="B529" s="201"/>
      <c r="D529" s="178" t="s">
        <v>263</v>
      </c>
      <c r="E529" s="202" t="s">
        <v>3</v>
      </c>
      <c r="F529" s="203" t="s">
        <v>326</v>
      </c>
      <c r="H529" s="204">
        <v>55.762</v>
      </c>
      <c r="I529" s="205"/>
      <c r="L529" s="201"/>
      <c r="M529" s="206"/>
      <c r="N529" s="207"/>
      <c r="O529" s="207"/>
      <c r="P529" s="207"/>
      <c r="Q529" s="207"/>
      <c r="R529" s="207"/>
      <c r="S529" s="207"/>
      <c r="T529" s="208"/>
      <c r="AT529" s="209" t="s">
        <v>263</v>
      </c>
      <c r="AU529" s="209" t="s">
        <v>79</v>
      </c>
      <c r="AV529" s="13" t="s">
        <v>85</v>
      </c>
      <c r="AW529" s="13" t="s">
        <v>36</v>
      </c>
      <c r="AX529" s="13" t="s">
        <v>9</v>
      </c>
      <c r="AY529" s="209" t="s">
        <v>254</v>
      </c>
    </row>
    <row r="530" spans="2:65" s="1" customFormat="1" ht="22.5" customHeight="1" x14ac:dyDescent="0.3">
      <c r="B530" s="164"/>
      <c r="C530" s="210" t="s">
        <v>817</v>
      </c>
      <c r="D530" s="210" t="s">
        <v>368</v>
      </c>
      <c r="E530" s="211" t="s">
        <v>818</v>
      </c>
      <c r="F530" s="212" t="s">
        <v>819</v>
      </c>
      <c r="G530" s="213" t="s">
        <v>375</v>
      </c>
      <c r="H530" s="214">
        <v>58.55</v>
      </c>
      <c r="I530" s="215"/>
      <c r="J530" s="216">
        <f>ROUND(I530*H530,0)</f>
        <v>0</v>
      </c>
      <c r="K530" s="212" t="s">
        <v>260</v>
      </c>
      <c r="L530" s="217"/>
      <c r="M530" s="218" t="s">
        <v>3</v>
      </c>
      <c r="N530" s="219" t="s">
        <v>43</v>
      </c>
      <c r="O530" s="35"/>
      <c r="P530" s="174">
        <f>O530*H530</f>
        <v>0</v>
      </c>
      <c r="Q530" s="174">
        <v>3.5000000000000001E-3</v>
      </c>
      <c r="R530" s="174">
        <f>Q530*H530</f>
        <v>0.204925</v>
      </c>
      <c r="S530" s="174">
        <v>0</v>
      </c>
      <c r="T530" s="175">
        <f>S530*H530</f>
        <v>0</v>
      </c>
      <c r="AR530" s="17" t="s">
        <v>335</v>
      </c>
      <c r="AT530" s="17" t="s">
        <v>368</v>
      </c>
      <c r="AU530" s="17" t="s">
        <v>79</v>
      </c>
      <c r="AY530" s="17" t="s">
        <v>254</v>
      </c>
      <c r="BE530" s="176">
        <f>IF(N530="základní",J530,0)</f>
        <v>0</v>
      </c>
      <c r="BF530" s="176">
        <f>IF(N530="snížená",J530,0)</f>
        <v>0</v>
      </c>
      <c r="BG530" s="176">
        <f>IF(N530="zákl. přenesená",J530,0)</f>
        <v>0</v>
      </c>
      <c r="BH530" s="176">
        <f>IF(N530="sníž. přenesená",J530,0)</f>
        <v>0</v>
      </c>
      <c r="BI530" s="176">
        <f>IF(N530="nulová",J530,0)</f>
        <v>0</v>
      </c>
      <c r="BJ530" s="17" t="s">
        <v>9</v>
      </c>
      <c r="BK530" s="176">
        <f>ROUND(I530*H530,0)</f>
        <v>0</v>
      </c>
      <c r="BL530" s="17" t="s">
        <v>85</v>
      </c>
      <c r="BM530" s="17" t="s">
        <v>820</v>
      </c>
    </row>
    <row r="531" spans="2:65" s="11" customFormat="1" ht="13.5" x14ac:dyDescent="0.3">
      <c r="B531" s="177"/>
      <c r="D531" s="187" t="s">
        <v>263</v>
      </c>
      <c r="E531" s="186" t="s">
        <v>3</v>
      </c>
      <c r="F531" s="188" t="s">
        <v>821</v>
      </c>
      <c r="H531" s="189">
        <v>40.593000000000004</v>
      </c>
      <c r="I531" s="182"/>
      <c r="L531" s="177"/>
      <c r="M531" s="183"/>
      <c r="N531" s="184"/>
      <c r="O531" s="184"/>
      <c r="P531" s="184"/>
      <c r="Q531" s="184"/>
      <c r="R531" s="184"/>
      <c r="S531" s="184"/>
      <c r="T531" s="185"/>
      <c r="AT531" s="186" t="s">
        <v>263</v>
      </c>
      <c r="AU531" s="186" t="s">
        <v>79</v>
      </c>
      <c r="AV531" s="11" t="s">
        <v>79</v>
      </c>
      <c r="AW531" s="11" t="s">
        <v>36</v>
      </c>
      <c r="AX531" s="11" t="s">
        <v>72</v>
      </c>
      <c r="AY531" s="186" t="s">
        <v>254</v>
      </c>
    </row>
    <row r="532" spans="2:65" s="11" customFormat="1" ht="13.5" x14ac:dyDescent="0.3">
      <c r="B532" s="177"/>
      <c r="D532" s="187" t="s">
        <v>263</v>
      </c>
      <c r="E532" s="186" t="s">
        <v>3</v>
      </c>
      <c r="F532" s="188" t="s">
        <v>822</v>
      </c>
      <c r="H532" s="189">
        <v>17.957000000000001</v>
      </c>
      <c r="I532" s="182"/>
      <c r="L532" s="177"/>
      <c r="M532" s="183"/>
      <c r="N532" s="184"/>
      <c r="O532" s="184"/>
      <c r="P532" s="184"/>
      <c r="Q532" s="184"/>
      <c r="R532" s="184"/>
      <c r="S532" s="184"/>
      <c r="T532" s="185"/>
      <c r="AT532" s="186" t="s">
        <v>263</v>
      </c>
      <c r="AU532" s="186" t="s">
        <v>79</v>
      </c>
      <c r="AV532" s="11" t="s">
        <v>79</v>
      </c>
      <c r="AW532" s="11" t="s">
        <v>36</v>
      </c>
      <c r="AX532" s="11" t="s">
        <v>72</v>
      </c>
      <c r="AY532" s="186" t="s">
        <v>254</v>
      </c>
    </row>
    <row r="533" spans="2:65" s="12" customFormat="1" ht="13.5" x14ac:dyDescent="0.3">
      <c r="B533" s="190"/>
      <c r="D533" s="178" t="s">
        <v>263</v>
      </c>
      <c r="E533" s="191" t="s">
        <v>3</v>
      </c>
      <c r="F533" s="192" t="s">
        <v>277</v>
      </c>
      <c r="H533" s="193">
        <v>58.55</v>
      </c>
      <c r="I533" s="194"/>
      <c r="L533" s="190"/>
      <c r="M533" s="195"/>
      <c r="N533" s="196"/>
      <c r="O533" s="196"/>
      <c r="P533" s="196"/>
      <c r="Q533" s="196"/>
      <c r="R533" s="196"/>
      <c r="S533" s="196"/>
      <c r="T533" s="197"/>
      <c r="AT533" s="198" t="s">
        <v>263</v>
      </c>
      <c r="AU533" s="198" t="s">
        <v>79</v>
      </c>
      <c r="AV533" s="12" t="s">
        <v>82</v>
      </c>
      <c r="AW533" s="12" t="s">
        <v>36</v>
      </c>
      <c r="AX533" s="12" t="s">
        <v>9</v>
      </c>
      <c r="AY533" s="198" t="s">
        <v>254</v>
      </c>
    </row>
    <row r="534" spans="2:65" s="1" customFormat="1" ht="31.5" customHeight="1" x14ac:dyDescent="0.3">
      <c r="B534" s="164"/>
      <c r="C534" s="165" t="s">
        <v>823</v>
      </c>
      <c r="D534" s="165" t="s">
        <v>256</v>
      </c>
      <c r="E534" s="166" t="s">
        <v>824</v>
      </c>
      <c r="F534" s="167" t="s">
        <v>825</v>
      </c>
      <c r="G534" s="168" t="s">
        <v>375</v>
      </c>
      <c r="H534" s="169">
        <v>17.102</v>
      </c>
      <c r="I534" s="170"/>
      <c r="J534" s="171">
        <f>ROUND(I534*H534,0)</f>
        <v>0</v>
      </c>
      <c r="K534" s="167" t="s">
        <v>260</v>
      </c>
      <c r="L534" s="34"/>
      <c r="M534" s="172" t="s">
        <v>3</v>
      </c>
      <c r="N534" s="173" t="s">
        <v>43</v>
      </c>
      <c r="O534" s="35"/>
      <c r="P534" s="174">
        <f>O534*H534</f>
        <v>0</v>
      </c>
      <c r="Q534" s="174">
        <v>6.28E-3</v>
      </c>
      <c r="R534" s="174">
        <f>Q534*H534</f>
        <v>0.10740056000000001</v>
      </c>
      <c r="S534" s="174">
        <v>0</v>
      </c>
      <c r="T534" s="175">
        <f>S534*H534</f>
        <v>0</v>
      </c>
      <c r="AR534" s="17" t="s">
        <v>85</v>
      </c>
      <c r="AT534" s="17" t="s">
        <v>256</v>
      </c>
      <c r="AU534" s="17" t="s">
        <v>79</v>
      </c>
      <c r="AY534" s="17" t="s">
        <v>254</v>
      </c>
      <c r="BE534" s="176">
        <f>IF(N534="základní",J534,0)</f>
        <v>0</v>
      </c>
      <c r="BF534" s="176">
        <f>IF(N534="snížená",J534,0)</f>
        <v>0</v>
      </c>
      <c r="BG534" s="176">
        <f>IF(N534="zákl. přenesená",J534,0)</f>
        <v>0</v>
      </c>
      <c r="BH534" s="176">
        <f>IF(N534="sníž. přenesená",J534,0)</f>
        <v>0</v>
      </c>
      <c r="BI534" s="176">
        <f>IF(N534="nulová",J534,0)</f>
        <v>0</v>
      </c>
      <c r="BJ534" s="17" t="s">
        <v>9</v>
      </c>
      <c r="BK534" s="176">
        <f>ROUND(I534*H534,0)</f>
        <v>0</v>
      </c>
      <c r="BL534" s="17" t="s">
        <v>85</v>
      </c>
      <c r="BM534" s="17" t="s">
        <v>826</v>
      </c>
    </row>
    <row r="535" spans="2:65" s="11" customFormat="1" ht="13.5" x14ac:dyDescent="0.3">
      <c r="B535" s="177"/>
      <c r="D535" s="178" t="s">
        <v>263</v>
      </c>
      <c r="E535" s="179" t="s">
        <v>3</v>
      </c>
      <c r="F535" s="180" t="s">
        <v>101</v>
      </c>
      <c r="H535" s="181">
        <v>17.102</v>
      </c>
      <c r="I535" s="182"/>
      <c r="L535" s="177"/>
      <c r="M535" s="183"/>
      <c r="N535" s="184"/>
      <c r="O535" s="184"/>
      <c r="P535" s="184"/>
      <c r="Q535" s="184"/>
      <c r="R535" s="184"/>
      <c r="S535" s="184"/>
      <c r="T535" s="185"/>
      <c r="AT535" s="186" t="s">
        <v>263</v>
      </c>
      <c r="AU535" s="186" t="s">
        <v>79</v>
      </c>
      <c r="AV535" s="11" t="s">
        <v>79</v>
      </c>
      <c r="AW535" s="11" t="s">
        <v>36</v>
      </c>
      <c r="AX535" s="11" t="s">
        <v>9</v>
      </c>
      <c r="AY535" s="186" t="s">
        <v>254</v>
      </c>
    </row>
    <row r="536" spans="2:65" s="1" customFormat="1" ht="22.5" customHeight="1" x14ac:dyDescent="0.3">
      <c r="B536" s="164"/>
      <c r="C536" s="165" t="s">
        <v>827</v>
      </c>
      <c r="D536" s="165" t="s">
        <v>256</v>
      </c>
      <c r="E536" s="166" t="s">
        <v>828</v>
      </c>
      <c r="F536" s="167" t="s">
        <v>829</v>
      </c>
      <c r="G536" s="168" t="s">
        <v>375</v>
      </c>
      <c r="H536" s="169">
        <v>3</v>
      </c>
      <c r="I536" s="170"/>
      <c r="J536" s="171">
        <f>ROUND(I536*H536,0)</f>
        <v>0</v>
      </c>
      <c r="K536" s="167" t="s">
        <v>260</v>
      </c>
      <c r="L536" s="34"/>
      <c r="M536" s="172" t="s">
        <v>3</v>
      </c>
      <c r="N536" s="173" t="s">
        <v>43</v>
      </c>
      <c r="O536" s="35"/>
      <c r="P536" s="174">
        <f>O536*H536</f>
        <v>0</v>
      </c>
      <c r="Q536" s="174">
        <v>1.4E-3</v>
      </c>
      <c r="R536" s="174">
        <f>Q536*H536</f>
        <v>4.1999999999999997E-3</v>
      </c>
      <c r="S536" s="174">
        <v>0</v>
      </c>
      <c r="T536" s="175">
        <f>S536*H536</f>
        <v>0</v>
      </c>
      <c r="AR536" s="17" t="s">
        <v>85</v>
      </c>
      <c r="AT536" s="17" t="s">
        <v>256</v>
      </c>
      <c r="AU536" s="17" t="s">
        <v>79</v>
      </c>
      <c r="AY536" s="17" t="s">
        <v>254</v>
      </c>
      <c r="BE536" s="176">
        <f>IF(N536="základní",J536,0)</f>
        <v>0</v>
      </c>
      <c r="BF536" s="176">
        <f>IF(N536="snížená",J536,0)</f>
        <v>0</v>
      </c>
      <c r="BG536" s="176">
        <f>IF(N536="zákl. přenesená",J536,0)</f>
        <v>0</v>
      </c>
      <c r="BH536" s="176">
        <f>IF(N536="sníž. přenesená",J536,0)</f>
        <v>0</v>
      </c>
      <c r="BI536" s="176">
        <f>IF(N536="nulová",J536,0)</f>
        <v>0</v>
      </c>
      <c r="BJ536" s="17" t="s">
        <v>9</v>
      </c>
      <c r="BK536" s="176">
        <f>ROUND(I536*H536,0)</f>
        <v>0</v>
      </c>
      <c r="BL536" s="17" t="s">
        <v>85</v>
      </c>
      <c r="BM536" s="17" t="s">
        <v>830</v>
      </c>
    </row>
    <row r="537" spans="2:65" s="11" customFormat="1" ht="13.5" x14ac:dyDescent="0.3">
      <c r="B537" s="177"/>
      <c r="D537" s="187" t="s">
        <v>263</v>
      </c>
      <c r="E537" s="186" t="s">
        <v>3</v>
      </c>
      <c r="F537" s="188" t="s">
        <v>831</v>
      </c>
      <c r="H537" s="189">
        <v>3</v>
      </c>
      <c r="I537" s="182"/>
      <c r="L537" s="177"/>
      <c r="M537" s="183"/>
      <c r="N537" s="184"/>
      <c r="O537" s="184"/>
      <c r="P537" s="184"/>
      <c r="Q537" s="184"/>
      <c r="R537" s="184"/>
      <c r="S537" s="184"/>
      <c r="T537" s="185"/>
      <c r="AT537" s="186" t="s">
        <v>263</v>
      </c>
      <c r="AU537" s="186" t="s">
        <v>79</v>
      </c>
      <c r="AV537" s="11" t="s">
        <v>79</v>
      </c>
      <c r="AW537" s="11" t="s">
        <v>36</v>
      </c>
      <c r="AX537" s="11" t="s">
        <v>72</v>
      </c>
      <c r="AY537" s="186" t="s">
        <v>254</v>
      </c>
    </row>
    <row r="538" spans="2:65" s="12" customFormat="1" ht="13.5" x14ac:dyDescent="0.3">
      <c r="B538" s="190"/>
      <c r="D538" s="178" t="s">
        <v>263</v>
      </c>
      <c r="E538" s="191" t="s">
        <v>3</v>
      </c>
      <c r="F538" s="192" t="s">
        <v>832</v>
      </c>
      <c r="H538" s="193">
        <v>3</v>
      </c>
      <c r="I538" s="194"/>
      <c r="L538" s="190"/>
      <c r="M538" s="195"/>
      <c r="N538" s="196"/>
      <c r="O538" s="196"/>
      <c r="P538" s="196"/>
      <c r="Q538" s="196"/>
      <c r="R538" s="196"/>
      <c r="S538" s="196"/>
      <c r="T538" s="197"/>
      <c r="AT538" s="198" t="s">
        <v>263</v>
      </c>
      <c r="AU538" s="198" t="s">
        <v>79</v>
      </c>
      <c r="AV538" s="12" t="s">
        <v>82</v>
      </c>
      <c r="AW538" s="12" t="s">
        <v>36</v>
      </c>
      <c r="AX538" s="12" t="s">
        <v>9</v>
      </c>
      <c r="AY538" s="198" t="s">
        <v>254</v>
      </c>
    </row>
    <row r="539" spans="2:65" s="1" customFormat="1" ht="22.5" customHeight="1" x14ac:dyDescent="0.3">
      <c r="B539" s="164"/>
      <c r="C539" s="210" t="s">
        <v>833</v>
      </c>
      <c r="D539" s="210" t="s">
        <v>368</v>
      </c>
      <c r="E539" s="211" t="s">
        <v>834</v>
      </c>
      <c r="F539" s="212" t="s">
        <v>835</v>
      </c>
      <c r="G539" s="213" t="s">
        <v>375</v>
      </c>
      <c r="H539" s="214">
        <v>649</v>
      </c>
      <c r="I539" s="215"/>
      <c r="J539" s="216">
        <f>ROUND(I539*H539,0)</f>
        <v>0</v>
      </c>
      <c r="K539" s="212" t="s">
        <v>3</v>
      </c>
      <c r="L539" s="217"/>
      <c r="M539" s="218" t="s">
        <v>3</v>
      </c>
      <c r="N539" s="219" t="s">
        <v>43</v>
      </c>
      <c r="O539" s="35"/>
      <c r="P539" s="174">
        <f>O539*H539</f>
        <v>0</v>
      </c>
      <c r="Q539" s="174">
        <v>0</v>
      </c>
      <c r="R539" s="174">
        <f>Q539*H539</f>
        <v>0</v>
      </c>
      <c r="S539" s="174">
        <v>0</v>
      </c>
      <c r="T539" s="175">
        <f>S539*H539</f>
        <v>0</v>
      </c>
      <c r="AR539" s="17" t="s">
        <v>335</v>
      </c>
      <c r="AT539" s="17" t="s">
        <v>368</v>
      </c>
      <c r="AU539" s="17" t="s">
        <v>79</v>
      </c>
      <c r="AY539" s="17" t="s">
        <v>254</v>
      </c>
      <c r="BE539" s="176">
        <f>IF(N539="základní",J539,0)</f>
        <v>0</v>
      </c>
      <c r="BF539" s="176">
        <f>IF(N539="snížená",J539,0)</f>
        <v>0</v>
      </c>
      <c r="BG539" s="176">
        <f>IF(N539="zákl. přenesená",J539,0)</f>
        <v>0</v>
      </c>
      <c r="BH539" s="176">
        <f>IF(N539="sníž. přenesená",J539,0)</f>
        <v>0</v>
      </c>
      <c r="BI539" s="176">
        <f>IF(N539="nulová",J539,0)</f>
        <v>0</v>
      </c>
      <c r="BJ539" s="17" t="s">
        <v>9</v>
      </c>
      <c r="BK539" s="176">
        <f>ROUND(I539*H539,0)</f>
        <v>0</v>
      </c>
      <c r="BL539" s="17" t="s">
        <v>85</v>
      </c>
      <c r="BM539" s="17" t="s">
        <v>836</v>
      </c>
    </row>
    <row r="540" spans="2:65" s="11" customFormat="1" ht="13.5" x14ac:dyDescent="0.3">
      <c r="B540" s="177"/>
      <c r="D540" s="187" t="s">
        <v>263</v>
      </c>
      <c r="E540" s="186" t="s">
        <v>3</v>
      </c>
      <c r="F540" s="188" t="s">
        <v>402</v>
      </c>
      <c r="H540" s="189">
        <v>405</v>
      </c>
      <c r="I540" s="182"/>
      <c r="L540" s="177"/>
      <c r="M540" s="183"/>
      <c r="N540" s="184"/>
      <c r="O540" s="184"/>
      <c r="P540" s="184"/>
      <c r="Q540" s="184"/>
      <c r="R540" s="184"/>
      <c r="S540" s="184"/>
      <c r="T540" s="185"/>
      <c r="AT540" s="186" t="s">
        <v>263</v>
      </c>
      <c r="AU540" s="186" t="s">
        <v>79</v>
      </c>
      <c r="AV540" s="11" t="s">
        <v>79</v>
      </c>
      <c r="AW540" s="11" t="s">
        <v>36</v>
      </c>
      <c r="AX540" s="11" t="s">
        <v>72</v>
      </c>
      <c r="AY540" s="186" t="s">
        <v>254</v>
      </c>
    </row>
    <row r="541" spans="2:65" s="12" customFormat="1" ht="13.5" x14ac:dyDescent="0.3">
      <c r="B541" s="190"/>
      <c r="D541" s="187" t="s">
        <v>263</v>
      </c>
      <c r="E541" s="198" t="s">
        <v>179</v>
      </c>
      <c r="F541" s="199" t="s">
        <v>837</v>
      </c>
      <c r="H541" s="200">
        <v>405</v>
      </c>
      <c r="I541" s="194"/>
      <c r="L541" s="190"/>
      <c r="M541" s="195"/>
      <c r="N541" s="196"/>
      <c r="O541" s="196"/>
      <c r="P541" s="196"/>
      <c r="Q541" s="196"/>
      <c r="R541" s="196"/>
      <c r="S541" s="196"/>
      <c r="T541" s="197"/>
      <c r="AT541" s="198" t="s">
        <v>263</v>
      </c>
      <c r="AU541" s="198" t="s">
        <v>79</v>
      </c>
      <c r="AV541" s="12" t="s">
        <v>82</v>
      </c>
      <c r="AW541" s="12" t="s">
        <v>36</v>
      </c>
      <c r="AX541" s="12" t="s">
        <v>72</v>
      </c>
      <c r="AY541" s="198" t="s">
        <v>254</v>
      </c>
    </row>
    <row r="542" spans="2:65" s="11" customFormat="1" ht="13.5" x14ac:dyDescent="0.3">
      <c r="B542" s="177"/>
      <c r="D542" s="187" t="s">
        <v>263</v>
      </c>
      <c r="E542" s="186" t="s">
        <v>3</v>
      </c>
      <c r="F542" s="188" t="s">
        <v>404</v>
      </c>
      <c r="H542" s="189">
        <v>199</v>
      </c>
      <c r="I542" s="182"/>
      <c r="L542" s="177"/>
      <c r="M542" s="183"/>
      <c r="N542" s="184"/>
      <c r="O542" s="184"/>
      <c r="P542" s="184"/>
      <c r="Q542" s="184"/>
      <c r="R542" s="184"/>
      <c r="S542" s="184"/>
      <c r="T542" s="185"/>
      <c r="AT542" s="186" t="s">
        <v>263</v>
      </c>
      <c r="AU542" s="186" t="s">
        <v>79</v>
      </c>
      <c r="AV542" s="11" t="s">
        <v>79</v>
      </c>
      <c r="AW542" s="11" t="s">
        <v>36</v>
      </c>
      <c r="AX542" s="11" t="s">
        <v>72</v>
      </c>
      <c r="AY542" s="186" t="s">
        <v>254</v>
      </c>
    </row>
    <row r="543" spans="2:65" s="12" customFormat="1" ht="13.5" x14ac:dyDescent="0.3">
      <c r="B543" s="190"/>
      <c r="D543" s="187" t="s">
        <v>263</v>
      </c>
      <c r="E543" s="198" t="s">
        <v>181</v>
      </c>
      <c r="F543" s="199" t="s">
        <v>838</v>
      </c>
      <c r="H543" s="200">
        <v>199</v>
      </c>
      <c r="I543" s="194"/>
      <c r="L543" s="190"/>
      <c r="M543" s="195"/>
      <c r="N543" s="196"/>
      <c r="O543" s="196"/>
      <c r="P543" s="196"/>
      <c r="Q543" s="196"/>
      <c r="R543" s="196"/>
      <c r="S543" s="196"/>
      <c r="T543" s="197"/>
      <c r="AT543" s="198" t="s">
        <v>263</v>
      </c>
      <c r="AU543" s="198" t="s">
        <v>79</v>
      </c>
      <c r="AV543" s="12" t="s">
        <v>82</v>
      </c>
      <c r="AW543" s="12" t="s">
        <v>36</v>
      </c>
      <c r="AX543" s="12" t="s">
        <v>72</v>
      </c>
      <c r="AY543" s="198" t="s">
        <v>254</v>
      </c>
    </row>
    <row r="544" spans="2:65" s="11" customFormat="1" ht="13.5" x14ac:dyDescent="0.3">
      <c r="B544" s="177"/>
      <c r="D544" s="187" t="s">
        <v>263</v>
      </c>
      <c r="E544" s="186" t="s">
        <v>3</v>
      </c>
      <c r="F544" s="188" t="s">
        <v>184</v>
      </c>
      <c r="H544" s="189">
        <v>26.9</v>
      </c>
      <c r="I544" s="182"/>
      <c r="L544" s="177"/>
      <c r="M544" s="183"/>
      <c r="N544" s="184"/>
      <c r="O544" s="184"/>
      <c r="P544" s="184"/>
      <c r="Q544" s="184"/>
      <c r="R544" s="184"/>
      <c r="S544" s="184"/>
      <c r="T544" s="185"/>
      <c r="AT544" s="186" t="s">
        <v>263</v>
      </c>
      <c r="AU544" s="186" t="s">
        <v>79</v>
      </c>
      <c r="AV544" s="11" t="s">
        <v>79</v>
      </c>
      <c r="AW544" s="11" t="s">
        <v>36</v>
      </c>
      <c r="AX544" s="11" t="s">
        <v>72</v>
      </c>
      <c r="AY544" s="186" t="s">
        <v>254</v>
      </c>
    </row>
    <row r="545" spans="2:65" s="12" customFormat="1" ht="13.5" x14ac:dyDescent="0.3">
      <c r="B545" s="190"/>
      <c r="D545" s="187" t="s">
        <v>263</v>
      </c>
      <c r="E545" s="198" t="s">
        <v>183</v>
      </c>
      <c r="F545" s="199" t="s">
        <v>839</v>
      </c>
      <c r="H545" s="200">
        <v>26.9</v>
      </c>
      <c r="I545" s="194"/>
      <c r="L545" s="190"/>
      <c r="M545" s="195"/>
      <c r="N545" s="196"/>
      <c r="O545" s="196"/>
      <c r="P545" s="196"/>
      <c r="Q545" s="196"/>
      <c r="R545" s="196"/>
      <c r="S545" s="196"/>
      <c r="T545" s="197"/>
      <c r="AT545" s="198" t="s">
        <v>263</v>
      </c>
      <c r="AU545" s="198" t="s">
        <v>79</v>
      </c>
      <c r="AV545" s="12" t="s">
        <v>82</v>
      </c>
      <c r="AW545" s="12" t="s">
        <v>36</v>
      </c>
      <c r="AX545" s="12" t="s">
        <v>72</v>
      </c>
      <c r="AY545" s="198" t="s">
        <v>254</v>
      </c>
    </row>
    <row r="546" spans="2:65" s="11" customFormat="1" ht="13.5" x14ac:dyDescent="0.3">
      <c r="B546" s="177"/>
      <c r="D546" s="187" t="s">
        <v>263</v>
      </c>
      <c r="E546" s="186" t="s">
        <v>3</v>
      </c>
      <c r="F546" s="188" t="s">
        <v>407</v>
      </c>
      <c r="H546" s="189">
        <v>18.100000000000001</v>
      </c>
      <c r="I546" s="182"/>
      <c r="L546" s="177"/>
      <c r="M546" s="183"/>
      <c r="N546" s="184"/>
      <c r="O546" s="184"/>
      <c r="P546" s="184"/>
      <c r="Q546" s="184"/>
      <c r="R546" s="184"/>
      <c r="S546" s="184"/>
      <c r="T546" s="185"/>
      <c r="AT546" s="186" t="s">
        <v>263</v>
      </c>
      <c r="AU546" s="186" t="s">
        <v>79</v>
      </c>
      <c r="AV546" s="11" t="s">
        <v>79</v>
      </c>
      <c r="AW546" s="11" t="s">
        <v>36</v>
      </c>
      <c r="AX546" s="11" t="s">
        <v>72</v>
      </c>
      <c r="AY546" s="186" t="s">
        <v>254</v>
      </c>
    </row>
    <row r="547" spans="2:65" s="12" customFormat="1" ht="13.5" x14ac:dyDescent="0.3">
      <c r="B547" s="190"/>
      <c r="D547" s="187" t="s">
        <v>263</v>
      </c>
      <c r="E547" s="198" t="s">
        <v>185</v>
      </c>
      <c r="F547" s="199" t="s">
        <v>840</v>
      </c>
      <c r="H547" s="200">
        <v>18.100000000000001</v>
      </c>
      <c r="I547" s="194"/>
      <c r="L547" s="190"/>
      <c r="M547" s="195"/>
      <c r="N547" s="196"/>
      <c r="O547" s="196"/>
      <c r="P547" s="196"/>
      <c r="Q547" s="196"/>
      <c r="R547" s="196"/>
      <c r="S547" s="196"/>
      <c r="T547" s="197"/>
      <c r="AT547" s="198" t="s">
        <v>263</v>
      </c>
      <c r="AU547" s="198" t="s">
        <v>79</v>
      </c>
      <c r="AV547" s="12" t="s">
        <v>82</v>
      </c>
      <c r="AW547" s="12" t="s">
        <v>36</v>
      </c>
      <c r="AX547" s="12" t="s">
        <v>72</v>
      </c>
      <c r="AY547" s="198" t="s">
        <v>254</v>
      </c>
    </row>
    <row r="548" spans="2:65" s="13" customFormat="1" ht="13.5" x14ac:dyDescent="0.3">
      <c r="B548" s="201"/>
      <c r="D548" s="178" t="s">
        <v>263</v>
      </c>
      <c r="E548" s="202" t="s">
        <v>3</v>
      </c>
      <c r="F548" s="203" t="s">
        <v>326</v>
      </c>
      <c r="H548" s="204">
        <v>649</v>
      </c>
      <c r="I548" s="205"/>
      <c r="L548" s="201"/>
      <c r="M548" s="206"/>
      <c r="N548" s="207"/>
      <c r="O548" s="207"/>
      <c r="P548" s="207"/>
      <c r="Q548" s="207"/>
      <c r="R548" s="207"/>
      <c r="S548" s="207"/>
      <c r="T548" s="208"/>
      <c r="AT548" s="209" t="s">
        <v>263</v>
      </c>
      <c r="AU548" s="209" t="s">
        <v>79</v>
      </c>
      <c r="AV548" s="13" t="s">
        <v>85</v>
      </c>
      <c r="AW548" s="13" t="s">
        <v>36</v>
      </c>
      <c r="AX548" s="13" t="s">
        <v>9</v>
      </c>
      <c r="AY548" s="209" t="s">
        <v>254</v>
      </c>
    </row>
    <row r="549" spans="2:65" s="1" customFormat="1" ht="31.5" customHeight="1" x14ac:dyDescent="0.3">
      <c r="B549" s="164"/>
      <c r="C549" s="165" t="s">
        <v>841</v>
      </c>
      <c r="D549" s="165" t="s">
        <v>256</v>
      </c>
      <c r="E549" s="166" t="s">
        <v>842</v>
      </c>
      <c r="F549" s="167" t="s">
        <v>843</v>
      </c>
      <c r="G549" s="168" t="s">
        <v>269</v>
      </c>
      <c r="H549" s="169">
        <v>54</v>
      </c>
      <c r="I549" s="170"/>
      <c r="J549" s="171">
        <f>ROUND(I549*H549,0)</f>
        <v>0</v>
      </c>
      <c r="K549" s="167" t="s">
        <v>260</v>
      </c>
      <c r="L549" s="34"/>
      <c r="M549" s="172" t="s">
        <v>3</v>
      </c>
      <c r="N549" s="173" t="s">
        <v>43</v>
      </c>
      <c r="O549" s="35"/>
      <c r="P549" s="174">
        <f>O549*H549</f>
        <v>0</v>
      </c>
      <c r="Q549" s="174">
        <v>2.45329</v>
      </c>
      <c r="R549" s="174">
        <f>Q549*H549</f>
        <v>132.47765999999999</v>
      </c>
      <c r="S549" s="174">
        <v>0</v>
      </c>
      <c r="T549" s="175">
        <f>S549*H549</f>
        <v>0</v>
      </c>
      <c r="AR549" s="17" t="s">
        <v>85</v>
      </c>
      <c r="AT549" s="17" t="s">
        <v>256</v>
      </c>
      <c r="AU549" s="17" t="s">
        <v>79</v>
      </c>
      <c r="AY549" s="17" t="s">
        <v>254</v>
      </c>
      <c r="BE549" s="176">
        <f>IF(N549="základní",J549,0)</f>
        <v>0</v>
      </c>
      <c r="BF549" s="176">
        <f>IF(N549="snížená",J549,0)</f>
        <v>0</v>
      </c>
      <c r="BG549" s="176">
        <f>IF(N549="zákl. přenesená",J549,0)</f>
        <v>0</v>
      </c>
      <c r="BH549" s="176">
        <f>IF(N549="sníž. přenesená",J549,0)</f>
        <v>0</v>
      </c>
      <c r="BI549" s="176">
        <f>IF(N549="nulová",J549,0)</f>
        <v>0</v>
      </c>
      <c r="BJ549" s="17" t="s">
        <v>9</v>
      </c>
      <c r="BK549" s="176">
        <f>ROUND(I549*H549,0)</f>
        <v>0</v>
      </c>
      <c r="BL549" s="17" t="s">
        <v>85</v>
      </c>
      <c r="BM549" s="17" t="s">
        <v>844</v>
      </c>
    </row>
    <row r="550" spans="2:65" s="11" customFormat="1" ht="13.5" x14ac:dyDescent="0.3">
      <c r="B550" s="177"/>
      <c r="D550" s="187" t="s">
        <v>263</v>
      </c>
      <c r="E550" s="186" t="s">
        <v>3</v>
      </c>
      <c r="F550" s="188" t="s">
        <v>845</v>
      </c>
      <c r="H550" s="189">
        <v>48.6</v>
      </c>
      <c r="I550" s="182"/>
      <c r="L550" s="177"/>
      <c r="M550" s="183"/>
      <c r="N550" s="184"/>
      <c r="O550" s="184"/>
      <c r="P550" s="184"/>
      <c r="Q550" s="184"/>
      <c r="R550" s="184"/>
      <c r="S550" s="184"/>
      <c r="T550" s="185"/>
      <c r="AT550" s="186" t="s">
        <v>263</v>
      </c>
      <c r="AU550" s="186" t="s">
        <v>79</v>
      </c>
      <c r="AV550" s="11" t="s">
        <v>79</v>
      </c>
      <c r="AW550" s="11" t="s">
        <v>36</v>
      </c>
      <c r="AX550" s="11" t="s">
        <v>72</v>
      </c>
      <c r="AY550" s="186" t="s">
        <v>254</v>
      </c>
    </row>
    <row r="551" spans="2:65" s="11" customFormat="1" ht="13.5" x14ac:dyDescent="0.3">
      <c r="B551" s="177"/>
      <c r="D551" s="187" t="s">
        <v>263</v>
      </c>
      <c r="E551" s="186" t="s">
        <v>3</v>
      </c>
      <c r="F551" s="188" t="s">
        <v>846</v>
      </c>
      <c r="H551" s="189">
        <v>3.2280000000000002</v>
      </c>
      <c r="I551" s="182"/>
      <c r="L551" s="177"/>
      <c r="M551" s="183"/>
      <c r="N551" s="184"/>
      <c r="O551" s="184"/>
      <c r="P551" s="184"/>
      <c r="Q551" s="184"/>
      <c r="R551" s="184"/>
      <c r="S551" s="184"/>
      <c r="T551" s="185"/>
      <c r="AT551" s="186" t="s">
        <v>263</v>
      </c>
      <c r="AU551" s="186" t="s">
        <v>79</v>
      </c>
      <c r="AV551" s="11" t="s">
        <v>79</v>
      </c>
      <c r="AW551" s="11" t="s">
        <v>36</v>
      </c>
      <c r="AX551" s="11" t="s">
        <v>72</v>
      </c>
      <c r="AY551" s="186" t="s">
        <v>254</v>
      </c>
    </row>
    <row r="552" spans="2:65" s="11" customFormat="1" ht="13.5" x14ac:dyDescent="0.3">
      <c r="B552" s="177"/>
      <c r="D552" s="187" t="s">
        <v>263</v>
      </c>
      <c r="E552" s="186" t="s">
        <v>3</v>
      </c>
      <c r="F552" s="188" t="s">
        <v>847</v>
      </c>
      <c r="H552" s="189">
        <v>2.1720000000000002</v>
      </c>
      <c r="I552" s="182"/>
      <c r="L552" s="177"/>
      <c r="M552" s="183"/>
      <c r="N552" s="184"/>
      <c r="O552" s="184"/>
      <c r="P552" s="184"/>
      <c r="Q552" s="184"/>
      <c r="R552" s="184"/>
      <c r="S552" s="184"/>
      <c r="T552" s="185"/>
      <c r="AT552" s="186" t="s">
        <v>263</v>
      </c>
      <c r="AU552" s="186" t="s">
        <v>79</v>
      </c>
      <c r="AV552" s="11" t="s">
        <v>79</v>
      </c>
      <c r="AW552" s="11" t="s">
        <v>36</v>
      </c>
      <c r="AX552" s="11" t="s">
        <v>72</v>
      </c>
      <c r="AY552" s="186" t="s">
        <v>254</v>
      </c>
    </row>
    <row r="553" spans="2:65" s="12" customFormat="1" ht="13.5" x14ac:dyDescent="0.3">
      <c r="B553" s="190"/>
      <c r="D553" s="178" t="s">
        <v>263</v>
      </c>
      <c r="E553" s="191" t="s">
        <v>3</v>
      </c>
      <c r="F553" s="192" t="s">
        <v>277</v>
      </c>
      <c r="H553" s="193">
        <v>54</v>
      </c>
      <c r="I553" s="194"/>
      <c r="L553" s="190"/>
      <c r="M553" s="195"/>
      <c r="N553" s="196"/>
      <c r="O553" s="196"/>
      <c r="P553" s="196"/>
      <c r="Q553" s="196"/>
      <c r="R553" s="196"/>
      <c r="S553" s="196"/>
      <c r="T553" s="197"/>
      <c r="AT553" s="198" t="s">
        <v>263</v>
      </c>
      <c r="AU553" s="198" t="s">
        <v>79</v>
      </c>
      <c r="AV553" s="12" t="s">
        <v>82</v>
      </c>
      <c r="AW553" s="12" t="s">
        <v>36</v>
      </c>
      <c r="AX553" s="12" t="s">
        <v>9</v>
      </c>
      <c r="AY553" s="198" t="s">
        <v>254</v>
      </c>
    </row>
    <row r="554" spans="2:65" s="1" customFormat="1" ht="31.5" customHeight="1" x14ac:dyDescent="0.3">
      <c r="B554" s="164"/>
      <c r="C554" s="165" t="s">
        <v>848</v>
      </c>
      <c r="D554" s="165" t="s">
        <v>256</v>
      </c>
      <c r="E554" s="166" t="s">
        <v>849</v>
      </c>
      <c r="F554" s="167" t="s">
        <v>850</v>
      </c>
      <c r="G554" s="168" t="s">
        <v>269</v>
      </c>
      <c r="H554" s="169">
        <v>31.84</v>
      </c>
      <c r="I554" s="170"/>
      <c r="J554" s="171">
        <f>ROUND(I554*H554,0)</f>
        <v>0</v>
      </c>
      <c r="K554" s="167" t="s">
        <v>260</v>
      </c>
      <c r="L554" s="34"/>
      <c r="M554" s="172" t="s">
        <v>3</v>
      </c>
      <c r="N554" s="173" t="s">
        <v>43</v>
      </c>
      <c r="O554" s="35"/>
      <c r="P554" s="174">
        <f>O554*H554</f>
        <v>0</v>
      </c>
      <c r="Q554" s="174">
        <v>2.45329</v>
      </c>
      <c r="R554" s="174">
        <f>Q554*H554</f>
        <v>78.112753600000005</v>
      </c>
      <c r="S554" s="174">
        <v>0</v>
      </c>
      <c r="T554" s="175">
        <f>S554*H554</f>
        <v>0</v>
      </c>
      <c r="AR554" s="17" t="s">
        <v>85</v>
      </c>
      <c r="AT554" s="17" t="s">
        <v>256</v>
      </c>
      <c r="AU554" s="17" t="s">
        <v>79</v>
      </c>
      <c r="AY554" s="17" t="s">
        <v>254</v>
      </c>
      <c r="BE554" s="176">
        <f>IF(N554="základní",J554,0)</f>
        <v>0</v>
      </c>
      <c r="BF554" s="176">
        <f>IF(N554="snížená",J554,0)</f>
        <v>0</v>
      </c>
      <c r="BG554" s="176">
        <f>IF(N554="zákl. přenesená",J554,0)</f>
        <v>0</v>
      </c>
      <c r="BH554" s="176">
        <f>IF(N554="sníž. přenesená",J554,0)</f>
        <v>0</v>
      </c>
      <c r="BI554" s="176">
        <f>IF(N554="nulová",J554,0)</f>
        <v>0</v>
      </c>
      <c r="BJ554" s="17" t="s">
        <v>9</v>
      </c>
      <c r="BK554" s="176">
        <f>ROUND(I554*H554,0)</f>
        <v>0</v>
      </c>
      <c r="BL554" s="17" t="s">
        <v>85</v>
      </c>
      <c r="BM554" s="17" t="s">
        <v>851</v>
      </c>
    </row>
    <row r="555" spans="2:65" s="11" customFormat="1" ht="13.5" x14ac:dyDescent="0.3">
      <c r="B555" s="177"/>
      <c r="D555" s="187" t="s">
        <v>263</v>
      </c>
      <c r="E555" s="186" t="s">
        <v>3</v>
      </c>
      <c r="F555" s="188" t="s">
        <v>852</v>
      </c>
      <c r="H555" s="189">
        <v>31.84</v>
      </c>
      <c r="I555" s="182"/>
      <c r="L555" s="177"/>
      <c r="M555" s="183"/>
      <c r="N555" s="184"/>
      <c r="O555" s="184"/>
      <c r="P555" s="184"/>
      <c r="Q555" s="184"/>
      <c r="R555" s="184"/>
      <c r="S555" s="184"/>
      <c r="T555" s="185"/>
      <c r="AT555" s="186" t="s">
        <v>263</v>
      </c>
      <c r="AU555" s="186" t="s">
        <v>79</v>
      </c>
      <c r="AV555" s="11" t="s">
        <v>79</v>
      </c>
      <c r="AW555" s="11" t="s">
        <v>36</v>
      </c>
      <c r="AX555" s="11" t="s">
        <v>72</v>
      </c>
      <c r="AY555" s="186" t="s">
        <v>254</v>
      </c>
    </row>
    <row r="556" spans="2:65" s="12" customFormat="1" ht="13.5" x14ac:dyDescent="0.3">
      <c r="B556" s="190"/>
      <c r="D556" s="178" t="s">
        <v>263</v>
      </c>
      <c r="E556" s="191" t="s">
        <v>3</v>
      </c>
      <c r="F556" s="192" t="s">
        <v>277</v>
      </c>
      <c r="H556" s="193">
        <v>31.84</v>
      </c>
      <c r="I556" s="194"/>
      <c r="L556" s="190"/>
      <c r="M556" s="195"/>
      <c r="N556" s="196"/>
      <c r="O556" s="196"/>
      <c r="P556" s="196"/>
      <c r="Q556" s="196"/>
      <c r="R556" s="196"/>
      <c r="S556" s="196"/>
      <c r="T556" s="197"/>
      <c r="AT556" s="198" t="s">
        <v>263</v>
      </c>
      <c r="AU556" s="198" t="s">
        <v>79</v>
      </c>
      <c r="AV556" s="12" t="s">
        <v>82</v>
      </c>
      <c r="AW556" s="12" t="s">
        <v>36</v>
      </c>
      <c r="AX556" s="12" t="s">
        <v>9</v>
      </c>
      <c r="AY556" s="198" t="s">
        <v>254</v>
      </c>
    </row>
    <row r="557" spans="2:65" s="1" customFormat="1" ht="22.5" customHeight="1" x14ac:dyDescent="0.3">
      <c r="B557" s="164"/>
      <c r="C557" s="165" t="s">
        <v>853</v>
      </c>
      <c r="D557" s="165" t="s">
        <v>256</v>
      </c>
      <c r="E557" s="166" t="s">
        <v>854</v>
      </c>
      <c r="F557" s="167" t="s">
        <v>855</v>
      </c>
      <c r="G557" s="168" t="s">
        <v>269</v>
      </c>
      <c r="H557" s="169">
        <v>54</v>
      </c>
      <c r="I557" s="170"/>
      <c r="J557" s="171">
        <f>ROUND(I557*H557,0)</f>
        <v>0</v>
      </c>
      <c r="K557" s="167" t="s">
        <v>260</v>
      </c>
      <c r="L557" s="34"/>
      <c r="M557" s="172" t="s">
        <v>3</v>
      </c>
      <c r="N557" s="173" t="s">
        <v>43</v>
      </c>
      <c r="O557" s="35"/>
      <c r="P557" s="174">
        <f>O557*H557</f>
        <v>0</v>
      </c>
      <c r="Q557" s="174">
        <v>0</v>
      </c>
      <c r="R557" s="174">
        <f>Q557*H557</f>
        <v>0</v>
      </c>
      <c r="S557" s="174">
        <v>0</v>
      </c>
      <c r="T557" s="175">
        <f>S557*H557</f>
        <v>0</v>
      </c>
      <c r="AR557" s="17" t="s">
        <v>85</v>
      </c>
      <c r="AT557" s="17" t="s">
        <v>256</v>
      </c>
      <c r="AU557" s="17" t="s">
        <v>79</v>
      </c>
      <c r="AY557" s="17" t="s">
        <v>254</v>
      </c>
      <c r="BE557" s="176">
        <f>IF(N557="základní",J557,0)</f>
        <v>0</v>
      </c>
      <c r="BF557" s="176">
        <f>IF(N557="snížená",J557,0)</f>
        <v>0</v>
      </c>
      <c r="BG557" s="176">
        <f>IF(N557="zákl. přenesená",J557,0)</f>
        <v>0</v>
      </c>
      <c r="BH557" s="176">
        <f>IF(N557="sníž. přenesená",J557,0)</f>
        <v>0</v>
      </c>
      <c r="BI557" s="176">
        <f>IF(N557="nulová",J557,0)</f>
        <v>0</v>
      </c>
      <c r="BJ557" s="17" t="s">
        <v>9</v>
      </c>
      <c r="BK557" s="176">
        <f>ROUND(I557*H557,0)</f>
        <v>0</v>
      </c>
      <c r="BL557" s="17" t="s">
        <v>85</v>
      </c>
      <c r="BM557" s="17" t="s">
        <v>856</v>
      </c>
    </row>
    <row r="558" spans="2:65" s="11" customFormat="1" ht="13.5" x14ac:dyDescent="0.3">
      <c r="B558" s="177"/>
      <c r="D558" s="187" t="s">
        <v>263</v>
      </c>
      <c r="E558" s="186" t="s">
        <v>3</v>
      </c>
      <c r="F558" s="188" t="s">
        <v>845</v>
      </c>
      <c r="H558" s="189">
        <v>48.6</v>
      </c>
      <c r="I558" s="182"/>
      <c r="L558" s="177"/>
      <c r="M558" s="183"/>
      <c r="N558" s="184"/>
      <c r="O558" s="184"/>
      <c r="P558" s="184"/>
      <c r="Q558" s="184"/>
      <c r="R558" s="184"/>
      <c r="S558" s="184"/>
      <c r="T558" s="185"/>
      <c r="AT558" s="186" t="s">
        <v>263</v>
      </c>
      <c r="AU558" s="186" t="s">
        <v>79</v>
      </c>
      <c r="AV558" s="11" t="s">
        <v>79</v>
      </c>
      <c r="AW558" s="11" t="s">
        <v>36</v>
      </c>
      <c r="AX558" s="11" t="s">
        <v>72</v>
      </c>
      <c r="AY558" s="186" t="s">
        <v>254</v>
      </c>
    </row>
    <row r="559" spans="2:65" s="11" customFormat="1" ht="13.5" x14ac:dyDescent="0.3">
      <c r="B559" s="177"/>
      <c r="D559" s="187" t="s">
        <v>263</v>
      </c>
      <c r="E559" s="186" t="s">
        <v>3</v>
      </c>
      <c r="F559" s="188" t="s">
        <v>846</v>
      </c>
      <c r="H559" s="189">
        <v>3.2280000000000002</v>
      </c>
      <c r="I559" s="182"/>
      <c r="L559" s="177"/>
      <c r="M559" s="183"/>
      <c r="N559" s="184"/>
      <c r="O559" s="184"/>
      <c r="P559" s="184"/>
      <c r="Q559" s="184"/>
      <c r="R559" s="184"/>
      <c r="S559" s="184"/>
      <c r="T559" s="185"/>
      <c r="AT559" s="186" t="s">
        <v>263</v>
      </c>
      <c r="AU559" s="186" t="s">
        <v>79</v>
      </c>
      <c r="AV559" s="11" t="s">
        <v>79</v>
      </c>
      <c r="AW559" s="11" t="s">
        <v>36</v>
      </c>
      <c r="AX559" s="11" t="s">
        <v>72</v>
      </c>
      <c r="AY559" s="186" t="s">
        <v>254</v>
      </c>
    </row>
    <row r="560" spans="2:65" s="11" customFormat="1" ht="13.5" x14ac:dyDescent="0.3">
      <c r="B560" s="177"/>
      <c r="D560" s="187" t="s">
        <v>263</v>
      </c>
      <c r="E560" s="186" t="s">
        <v>3</v>
      </c>
      <c r="F560" s="188" t="s">
        <v>847</v>
      </c>
      <c r="H560" s="189">
        <v>2.1720000000000002</v>
      </c>
      <c r="I560" s="182"/>
      <c r="L560" s="177"/>
      <c r="M560" s="183"/>
      <c r="N560" s="184"/>
      <c r="O560" s="184"/>
      <c r="P560" s="184"/>
      <c r="Q560" s="184"/>
      <c r="R560" s="184"/>
      <c r="S560" s="184"/>
      <c r="T560" s="185"/>
      <c r="AT560" s="186" t="s">
        <v>263</v>
      </c>
      <c r="AU560" s="186" t="s">
        <v>79</v>
      </c>
      <c r="AV560" s="11" t="s">
        <v>79</v>
      </c>
      <c r="AW560" s="11" t="s">
        <v>36</v>
      </c>
      <c r="AX560" s="11" t="s">
        <v>72</v>
      </c>
      <c r="AY560" s="186" t="s">
        <v>254</v>
      </c>
    </row>
    <row r="561" spans="2:65" s="12" customFormat="1" ht="13.5" x14ac:dyDescent="0.3">
      <c r="B561" s="190"/>
      <c r="D561" s="178" t="s">
        <v>263</v>
      </c>
      <c r="E561" s="191" t="s">
        <v>3</v>
      </c>
      <c r="F561" s="192" t="s">
        <v>277</v>
      </c>
      <c r="H561" s="193">
        <v>54</v>
      </c>
      <c r="I561" s="194"/>
      <c r="L561" s="190"/>
      <c r="M561" s="195"/>
      <c r="N561" s="196"/>
      <c r="O561" s="196"/>
      <c r="P561" s="196"/>
      <c r="Q561" s="196"/>
      <c r="R561" s="196"/>
      <c r="S561" s="196"/>
      <c r="T561" s="197"/>
      <c r="AT561" s="198" t="s">
        <v>263</v>
      </c>
      <c r="AU561" s="198" t="s">
        <v>79</v>
      </c>
      <c r="AV561" s="12" t="s">
        <v>82</v>
      </c>
      <c r="AW561" s="12" t="s">
        <v>36</v>
      </c>
      <c r="AX561" s="12" t="s">
        <v>9</v>
      </c>
      <c r="AY561" s="198" t="s">
        <v>254</v>
      </c>
    </row>
    <row r="562" spans="2:65" s="1" customFormat="1" ht="22.5" customHeight="1" x14ac:dyDescent="0.3">
      <c r="B562" s="164"/>
      <c r="C562" s="165" t="s">
        <v>857</v>
      </c>
      <c r="D562" s="165" t="s">
        <v>256</v>
      </c>
      <c r="E562" s="166" t="s">
        <v>858</v>
      </c>
      <c r="F562" s="167" t="s">
        <v>859</v>
      </c>
      <c r="G562" s="168" t="s">
        <v>269</v>
      </c>
      <c r="H562" s="169">
        <v>31.84</v>
      </c>
      <c r="I562" s="170"/>
      <c r="J562" s="171">
        <f>ROUND(I562*H562,0)</f>
        <v>0</v>
      </c>
      <c r="K562" s="167" t="s">
        <v>260</v>
      </c>
      <c r="L562" s="34"/>
      <c r="M562" s="172" t="s">
        <v>3</v>
      </c>
      <c r="N562" s="173" t="s">
        <v>43</v>
      </c>
      <c r="O562" s="35"/>
      <c r="P562" s="174">
        <f>O562*H562</f>
        <v>0</v>
      </c>
      <c r="Q562" s="174">
        <v>0</v>
      </c>
      <c r="R562" s="174">
        <f>Q562*H562</f>
        <v>0</v>
      </c>
      <c r="S562" s="174">
        <v>0</v>
      </c>
      <c r="T562" s="175">
        <f>S562*H562</f>
        <v>0</v>
      </c>
      <c r="AR562" s="17" t="s">
        <v>85</v>
      </c>
      <c r="AT562" s="17" t="s">
        <v>256</v>
      </c>
      <c r="AU562" s="17" t="s">
        <v>79</v>
      </c>
      <c r="AY562" s="17" t="s">
        <v>254</v>
      </c>
      <c r="BE562" s="176">
        <f>IF(N562="základní",J562,0)</f>
        <v>0</v>
      </c>
      <c r="BF562" s="176">
        <f>IF(N562="snížená",J562,0)</f>
        <v>0</v>
      </c>
      <c r="BG562" s="176">
        <f>IF(N562="zákl. přenesená",J562,0)</f>
        <v>0</v>
      </c>
      <c r="BH562" s="176">
        <f>IF(N562="sníž. přenesená",J562,0)</f>
        <v>0</v>
      </c>
      <c r="BI562" s="176">
        <f>IF(N562="nulová",J562,0)</f>
        <v>0</v>
      </c>
      <c r="BJ562" s="17" t="s">
        <v>9</v>
      </c>
      <c r="BK562" s="176">
        <f>ROUND(I562*H562,0)</f>
        <v>0</v>
      </c>
      <c r="BL562" s="17" t="s">
        <v>85</v>
      </c>
      <c r="BM562" s="17" t="s">
        <v>860</v>
      </c>
    </row>
    <row r="563" spans="2:65" s="11" customFormat="1" ht="13.5" x14ac:dyDescent="0.3">
      <c r="B563" s="177"/>
      <c r="D563" s="187" t="s">
        <v>263</v>
      </c>
      <c r="E563" s="186" t="s">
        <v>3</v>
      </c>
      <c r="F563" s="188" t="s">
        <v>852</v>
      </c>
      <c r="H563" s="189">
        <v>31.84</v>
      </c>
      <c r="I563" s="182"/>
      <c r="L563" s="177"/>
      <c r="M563" s="183"/>
      <c r="N563" s="184"/>
      <c r="O563" s="184"/>
      <c r="P563" s="184"/>
      <c r="Q563" s="184"/>
      <c r="R563" s="184"/>
      <c r="S563" s="184"/>
      <c r="T563" s="185"/>
      <c r="AT563" s="186" t="s">
        <v>263</v>
      </c>
      <c r="AU563" s="186" t="s">
        <v>79</v>
      </c>
      <c r="AV563" s="11" t="s">
        <v>79</v>
      </c>
      <c r="AW563" s="11" t="s">
        <v>36</v>
      </c>
      <c r="AX563" s="11" t="s">
        <v>72</v>
      </c>
      <c r="AY563" s="186" t="s">
        <v>254</v>
      </c>
    </row>
    <row r="564" spans="2:65" s="12" customFormat="1" ht="13.5" x14ac:dyDescent="0.3">
      <c r="B564" s="190"/>
      <c r="D564" s="178" t="s">
        <v>263</v>
      </c>
      <c r="E564" s="191" t="s">
        <v>3</v>
      </c>
      <c r="F564" s="192" t="s">
        <v>277</v>
      </c>
      <c r="H564" s="193">
        <v>31.84</v>
      </c>
      <c r="I564" s="194"/>
      <c r="L564" s="190"/>
      <c r="M564" s="195"/>
      <c r="N564" s="196"/>
      <c r="O564" s="196"/>
      <c r="P564" s="196"/>
      <c r="Q564" s="196"/>
      <c r="R564" s="196"/>
      <c r="S564" s="196"/>
      <c r="T564" s="197"/>
      <c r="AT564" s="198" t="s">
        <v>263</v>
      </c>
      <c r="AU564" s="198" t="s">
        <v>79</v>
      </c>
      <c r="AV564" s="12" t="s">
        <v>82</v>
      </c>
      <c r="AW564" s="12" t="s">
        <v>36</v>
      </c>
      <c r="AX564" s="12" t="s">
        <v>9</v>
      </c>
      <c r="AY564" s="198" t="s">
        <v>254</v>
      </c>
    </row>
    <row r="565" spans="2:65" s="1" customFormat="1" ht="22.5" customHeight="1" x14ac:dyDescent="0.3">
      <c r="B565" s="164"/>
      <c r="C565" s="165" t="s">
        <v>861</v>
      </c>
      <c r="D565" s="165" t="s">
        <v>256</v>
      </c>
      <c r="E565" s="166" t="s">
        <v>862</v>
      </c>
      <c r="F565" s="167" t="s">
        <v>863</v>
      </c>
      <c r="G565" s="168" t="s">
        <v>669</v>
      </c>
      <c r="H565" s="169">
        <v>21</v>
      </c>
      <c r="I565" s="170"/>
      <c r="J565" s="171">
        <f>ROUND(I565*H565,0)</f>
        <v>0</v>
      </c>
      <c r="K565" s="167" t="s">
        <v>260</v>
      </c>
      <c r="L565" s="34"/>
      <c r="M565" s="172" t="s">
        <v>3</v>
      </c>
      <c r="N565" s="173" t="s">
        <v>43</v>
      </c>
      <c r="O565" s="35"/>
      <c r="P565" s="174">
        <f>O565*H565</f>
        <v>0</v>
      </c>
      <c r="Q565" s="174">
        <v>0</v>
      </c>
      <c r="R565" s="174">
        <f>Q565*H565</f>
        <v>0</v>
      </c>
      <c r="S565" s="174">
        <v>0</v>
      </c>
      <c r="T565" s="175">
        <f>S565*H565</f>
        <v>0</v>
      </c>
      <c r="AR565" s="17" t="s">
        <v>85</v>
      </c>
      <c r="AT565" s="17" t="s">
        <v>256</v>
      </c>
      <c r="AU565" s="17" t="s">
        <v>79</v>
      </c>
      <c r="AY565" s="17" t="s">
        <v>254</v>
      </c>
      <c r="BE565" s="176">
        <f>IF(N565="základní",J565,0)</f>
        <v>0</v>
      </c>
      <c r="BF565" s="176">
        <f>IF(N565="snížená",J565,0)</f>
        <v>0</v>
      </c>
      <c r="BG565" s="176">
        <f>IF(N565="zákl. přenesená",J565,0)</f>
        <v>0</v>
      </c>
      <c r="BH565" s="176">
        <f>IF(N565="sníž. přenesená",J565,0)</f>
        <v>0</v>
      </c>
      <c r="BI565" s="176">
        <f>IF(N565="nulová",J565,0)</f>
        <v>0</v>
      </c>
      <c r="BJ565" s="17" t="s">
        <v>9</v>
      </c>
      <c r="BK565" s="176">
        <f>ROUND(I565*H565,0)</f>
        <v>0</v>
      </c>
      <c r="BL565" s="17" t="s">
        <v>85</v>
      </c>
      <c r="BM565" s="17" t="s">
        <v>864</v>
      </c>
    </row>
    <row r="566" spans="2:65" s="11" customFormat="1" ht="13.5" x14ac:dyDescent="0.3">
      <c r="B566" s="177"/>
      <c r="D566" s="178" t="s">
        <v>263</v>
      </c>
      <c r="E566" s="179" t="s">
        <v>3</v>
      </c>
      <c r="F566" s="180" t="s">
        <v>865</v>
      </c>
      <c r="H566" s="181">
        <v>21</v>
      </c>
      <c r="I566" s="182"/>
      <c r="L566" s="177"/>
      <c r="M566" s="183"/>
      <c r="N566" s="184"/>
      <c r="O566" s="184"/>
      <c r="P566" s="184"/>
      <c r="Q566" s="184"/>
      <c r="R566" s="184"/>
      <c r="S566" s="184"/>
      <c r="T566" s="185"/>
      <c r="AT566" s="186" t="s">
        <v>263</v>
      </c>
      <c r="AU566" s="186" t="s">
        <v>79</v>
      </c>
      <c r="AV566" s="11" t="s">
        <v>79</v>
      </c>
      <c r="AW566" s="11" t="s">
        <v>36</v>
      </c>
      <c r="AX566" s="11" t="s">
        <v>9</v>
      </c>
      <c r="AY566" s="186" t="s">
        <v>254</v>
      </c>
    </row>
    <row r="567" spans="2:65" s="1" customFormat="1" ht="31.5" customHeight="1" x14ac:dyDescent="0.3">
      <c r="B567" s="164"/>
      <c r="C567" s="165" t="s">
        <v>866</v>
      </c>
      <c r="D567" s="165" t="s">
        <v>256</v>
      </c>
      <c r="E567" s="166" t="s">
        <v>867</v>
      </c>
      <c r="F567" s="167" t="s">
        <v>868</v>
      </c>
      <c r="G567" s="168" t="s">
        <v>269</v>
      </c>
      <c r="H567" s="169">
        <v>102.6</v>
      </c>
      <c r="I567" s="170"/>
      <c r="J567" s="171">
        <f>ROUND(I567*H567,0)</f>
        <v>0</v>
      </c>
      <c r="K567" s="167" t="s">
        <v>260</v>
      </c>
      <c r="L567" s="34"/>
      <c r="M567" s="172" t="s">
        <v>3</v>
      </c>
      <c r="N567" s="173" t="s">
        <v>43</v>
      </c>
      <c r="O567" s="35"/>
      <c r="P567" s="174">
        <f>O567*H567</f>
        <v>0</v>
      </c>
      <c r="Q567" s="174">
        <v>0</v>
      </c>
      <c r="R567" s="174">
        <f>Q567*H567</f>
        <v>0</v>
      </c>
      <c r="S567" s="174">
        <v>0</v>
      </c>
      <c r="T567" s="175">
        <f>S567*H567</f>
        <v>0</v>
      </c>
      <c r="AR567" s="17" t="s">
        <v>85</v>
      </c>
      <c r="AT567" s="17" t="s">
        <v>256</v>
      </c>
      <c r="AU567" s="17" t="s">
        <v>79</v>
      </c>
      <c r="AY567" s="17" t="s">
        <v>254</v>
      </c>
      <c r="BE567" s="176">
        <f>IF(N567="základní",J567,0)</f>
        <v>0</v>
      </c>
      <c r="BF567" s="176">
        <f>IF(N567="snížená",J567,0)</f>
        <v>0</v>
      </c>
      <c r="BG567" s="176">
        <f>IF(N567="zákl. přenesená",J567,0)</f>
        <v>0</v>
      </c>
      <c r="BH567" s="176">
        <f>IF(N567="sníž. přenesená",J567,0)</f>
        <v>0</v>
      </c>
      <c r="BI567" s="176">
        <f>IF(N567="nulová",J567,0)</f>
        <v>0</v>
      </c>
      <c r="BJ567" s="17" t="s">
        <v>9</v>
      </c>
      <c r="BK567" s="176">
        <f>ROUND(I567*H567,0)</f>
        <v>0</v>
      </c>
      <c r="BL567" s="17" t="s">
        <v>85</v>
      </c>
      <c r="BM567" s="17" t="s">
        <v>869</v>
      </c>
    </row>
    <row r="568" spans="2:65" s="11" customFormat="1" ht="13.5" x14ac:dyDescent="0.3">
      <c r="B568" s="177"/>
      <c r="D568" s="187" t="s">
        <v>263</v>
      </c>
      <c r="E568" s="186" t="s">
        <v>3</v>
      </c>
      <c r="F568" s="188" t="s">
        <v>870</v>
      </c>
      <c r="H568" s="189">
        <v>97.2</v>
      </c>
      <c r="I568" s="182"/>
      <c r="L568" s="177"/>
      <c r="M568" s="183"/>
      <c r="N568" s="184"/>
      <c r="O568" s="184"/>
      <c r="P568" s="184"/>
      <c r="Q568" s="184"/>
      <c r="R568" s="184"/>
      <c r="S568" s="184"/>
      <c r="T568" s="185"/>
      <c r="AT568" s="186" t="s">
        <v>263</v>
      </c>
      <c r="AU568" s="186" t="s">
        <v>79</v>
      </c>
      <c r="AV568" s="11" t="s">
        <v>79</v>
      </c>
      <c r="AW568" s="11" t="s">
        <v>36</v>
      </c>
      <c r="AX568" s="11" t="s">
        <v>72</v>
      </c>
      <c r="AY568" s="186" t="s">
        <v>254</v>
      </c>
    </row>
    <row r="569" spans="2:65" s="11" customFormat="1" ht="13.5" x14ac:dyDescent="0.3">
      <c r="B569" s="177"/>
      <c r="D569" s="187" t="s">
        <v>263</v>
      </c>
      <c r="E569" s="186" t="s">
        <v>3</v>
      </c>
      <c r="F569" s="188" t="s">
        <v>846</v>
      </c>
      <c r="H569" s="189">
        <v>3.2280000000000002</v>
      </c>
      <c r="I569" s="182"/>
      <c r="L569" s="177"/>
      <c r="M569" s="183"/>
      <c r="N569" s="184"/>
      <c r="O569" s="184"/>
      <c r="P569" s="184"/>
      <c r="Q569" s="184"/>
      <c r="R569" s="184"/>
      <c r="S569" s="184"/>
      <c r="T569" s="185"/>
      <c r="AT569" s="186" t="s">
        <v>263</v>
      </c>
      <c r="AU569" s="186" t="s">
        <v>79</v>
      </c>
      <c r="AV569" s="11" t="s">
        <v>79</v>
      </c>
      <c r="AW569" s="11" t="s">
        <v>36</v>
      </c>
      <c r="AX569" s="11" t="s">
        <v>72</v>
      </c>
      <c r="AY569" s="186" t="s">
        <v>254</v>
      </c>
    </row>
    <row r="570" spans="2:65" s="11" customFormat="1" ht="13.5" x14ac:dyDescent="0.3">
      <c r="B570" s="177"/>
      <c r="D570" s="187" t="s">
        <v>263</v>
      </c>
      <c r="E570" s="186" t="s">
        <v>3</v>
      </c>
      <c r="F570" s="188" t="s">
        <v>847</v>
      </c>
      <c r="H570" s="189">
        <v>2.1720000000000002</v>
      </c>
      <c r="I570" s="182"/>
      <c r="L570" s="177"/>
      <c r="M570" s="183"/>
      <c r="N570" s="184"/>
      <c r="O570" s="184"/>
      <c r="P570" s="184"/>
      <c r="Q570" s="184"/>
      <c r="R570" s="184"/>
      <c r="S570" s="184"/>
      <c r="T570" s="185"/>
      <c r="AT570" s="186" t="s">
        <v>263</v>
      </c>
      <c r="AU570" s="186" t="s">
        <v>79</v>
      </c>
      <c r="AV570" s="11" t="s">
        <v>79</v>
      </c>
      <c r="AW570" s="11" t="s">
        <v>36</v>
      </c>
      <c r="AX570" s="11" t="s">
        <v>72</v>
      </c>
      <c r="AY570" s="186" t="s">
        <v>254</v>
      </c>
    </row>
    <row r="571" spans="2:65" s="12" customFormat="1" ht="13.5" x14ac:dyDescent="0.3">
      <c r="B571" s="190"/>
      <c r="D571" s="178" t="s">
        <v>263</v>
      </c>
      <c r="E571" s="191" t="s">
        <v>3</v>
      </c>
      <c r="F571" s="192" t="s">
        <v>277</v>
      </c>
      <c r="H571" s="193">
        <v>102.6</v>
      </c>
      <c r="I571" s="194"/>
      <c r="L571" s="190"/>
      <c r="M571" s="195"/>
      <c r="N571" s="196"/>
      <c r="O571" s="196"/>
      <c r="P571" s="196"/>
      <c r="Q571" s="196"/>
      <c r="R571" s="196"/>
      <c r="S571" s="196"/>
      <c r="T571" s="197"/>
      <c r="AT571" s="198" t="s">
        <v>263</v>
      </c>
      <c r="AU571" s="198" t="s">
        <v>79</v>
      </c>
      <c r="AV571" s="12" t="s">
        <v>82</v>
      </c>
      <c r="AW571" s="12" t="s">
        <v>36</v>
      </c>
      <c r="AX571" s="12" t="s">
        <v>9</v>
      </c>
      <c r="AY571" s="198" t="s">
        <v>254</v>
      </c>
    </row>
    <row r="572" spans="2:65" s="1" customFormat="1" ht="31.5" customHeight="1" x14ac:dyDescent="0.3">
      <c r="B572" s="164"/>
      <c r="C572" s="165" t="s">
        <v>871</v>
      </c>
      <c r="D572" s="165" t="s">
        <v>256</v>
      </c>
      <c r="E572" s="166" t="s">
        <v>872</v>
      </c>
      <c r="F572" s="167" t="s">
        <v>873</v>
      </c>
      <c r="G572" s="168" t="s">
        <v>269</v>
      </c>
      <c r="H572" s="169">
        <v>63.68</v>
      </c>
      <c r="I572" s="170"/>
      <c r="J572" s="171">
        <f>ROUND(I572*H572,0)</f>
        <v>0</v>
      </c>
      <c r="K572" s="167" t="s">
        <v>260</v>
      </c>
      <c r="L572" s="34"/>
      <c r="M572" s="172" t="s">
        <v>3</v>
      </c>
      <c r="N572" s="173" t="s">
        <v>43</v>
      </c>
      <c r="O572" s="35"/>
      <c r="P572" s="174">
        <f>O572*H572</f>
        <v>0</v>
      </c>
      <c r="Q572" s="174">
        <v>0</v>
      </c>
      <c r="R572" s="174">
        <f>Q572*H572</f>
        <v>0</v>
      </c>
      <c r="S572" s="174">
        <v>0</v>
      </c>
      <c r="T572" s="175">
        <f>S572*H572</f>
        <v>0</v>
      </c>
      <c r="AR572" s="17" t="s">
        <v>85</v>
      </c>
      <c r="AT572" s="17" t="s">
        <v>256</v>
      </c>
      <c r="AU572" s="17" t="s">
        <v>79</v>
      </c>
      <c r="AY572" s="17" t="s">
        <v>254</v>
      </c>
      <c r="BE572" s="176">
        <f>IF(N572="základní",J572,0)</f>
        <v>0</v>
      </c>
      <c r="BF572" s="176">
        <f>IF(N572="snížená",J572,0)</f>
        <v>0</v>
      </c>
      <c r="BG572" s="176">
        <f>IF(N572="zákl. přenesená",J572,0)</f>
        <v>0</v>
      </c>
      <c r="BH572" s="176">
        <f>IF(N572="sníž. přenesená",J572,0)</f>
        <v>0</v>
      </c>
      <c r="BI572" s="176">
        <f>IF(N572="nulová",J572,0)</f>
        <v>0</v>
      </c>
      <c r="BJ572" s="17" t="s">
        <v>9</v>
      </c>
      <c r="BK572" s="176">
        <f>ROUND(I572*H572,0)</f>
        <v>0</v>
      </c>
      <c r="BL572" s="17" t="s">
        <v>85</v>
      </c>
      <c r="BM572" s="17" t="s">
        <v>874</v>
      </c>
    </row>
    <row r="573" spans="2:65" s="11" customFormat="1" ht="13.5" x14ac:dyDescent="0.3">
      <c r="B573" s="177"/>
      <c r="D573" s="187" t="s">
        <v>263</v>
      </c>
      <c r="E573" s="186" t="s">
        <v>3</v>
      </c>
      <c r="F573" s="188" t="s">
        <v>875</v>
      </c>
      <c r="H573" s="189">
        <v>63.68</v>
      </c>
      <c r="I573" s="182"/>
      <c r="L573" s="177"/>
      <c r="M573" s="183"/>
      <c r="N573" s="184"/>
      <c r="O573" s="184"/>
      <c r="P573" s="184"/>
      <c r="Q573" s="184"/>
      <c r="R573" s="184"/>
      <c r="S573" s="184"/>
      <c r="T573" s="185"/>
      <c r="AT573" s="186" t="s">
        <v>263</v>
      </c>
      <c r="AU573" s="186" t="s">
        <v>79</v>
      </c>
      <c r="AV573" s="11" t="s">
        <v>79</v>
      </c>
      <c r="AW573" s="11" t="s">
        <v>36</v>
      </c>
      <c r="AX573" s="11" t="s">
        <v>72</v>
      </c>
      <c r="AY573" s="186" t="s">
        <v>254</v>
      </c>
    </row>
    <row r="574" spans="2:65" s="12" customFormat="1" ht="13.5" x14ac:dyDescent="0.3">
      <c r="B574" s="190"/>
      <c r="D574" s="178" t="s">
        <v>263</v>
      </c>
      <c r="E574" s="191" t="s">
        <v>3</v>
      </c>
      <c r="F574" s="192" t="s">
        <v>277</v>
      </c>
      <c r="H574" s="193">
        <v>63.68</v>
      </c>
      <c r="I574" s="194"/>
      <c r="L574" s="190"/>
      <c r="M574" s="195"/>
      <c r="N574" s="196"/>
      <c r="O574" s="196"/>
      <c r="P574" s="196"/>
      <c r="Q574" s="196"/>
      <c r="R574" s="196"/>
      <c r="S574" s="196"/>
      <c r="T574" s="197"/>
      <c r="AT574" s="198" t="s">
        <v>263</v>
      </c>
      <c r="AU574" s="198" t="s">
        <v>79</v>
      </c>
      <c r="AV574" s="12" t="s">
        <v>82</v>
      </c>
      <c r="AW574" s="12" t="s">
        <v>36</v>
      </c>
      <c r="AX574" s="12" t="s">
        <v>9</v>
      </c>
      <c r="AY574" s="198" t="s">
        <v>254</v>
      </c>
    </row>
    <row r="575" spans="2:65" s="1" customFormat="1" ht="31.5" customHeight="1" x14ac:dyDescent="0.3">
      <c r="B575" s="164"/>
      <c r="C575" s="165" t="s">
        <v>876</v>
      </c>
      <c r="D575" s="165" t="s">
        <v>256</v>
      </c>
      <c r="E575" s="166" t="s">
        <v>877</v>
      </c>
      <c r="F575" s="167" t="s">
        <v>878</v>
      </c>
      <c r="G575" s="168" t="s">
        <v>269</v>
      </c>
      <c r="H575" s="169">
        <v>57.38</v>
      </c>
      <c r="I575" s="170"/>
      <c r="J575" s="171">
        <f>ROUND(I575*H575,0)</f>
        <v>0</v>
      </c>
      <c r="K575" s="167" t="s">
        <v>260</v>
      </c>
      <c r="L575" s="34"/>
      <c r="M575" s="172" t="s">
        <v>3</v>
      </c>
      <c r="N575" s="173" t="s">
        <v>43</v>
      </c>
      <c r="O575" s="35"/>
      <c r="P575" s="174">
        <f>O575*H575</f>
        <v>0</v>
      </c>
      <c r="Q575" s="174">
        <v>0.90900000000000003</v>
      </c>
      <c r="R575" s="174">
        <f>Q575*H575</f>
        <v>52.158420000000007</v>
      </c>
      <c r="S575" s="174">
        <v>0</v>
      </c>
      <c r="T575" s="175">
        <f>S575*H575</f>
        <v>0</v>
      </c>
      <c r="AR575" s="17" t="s">
        <v>85</v>
      </c>
      <c r="AT575" s="17" t="s">
        <v>256</v>
      </c>
      <c r="AU575" s="17" t="s">
        <v>79</v>
      </c>
      <c r="AY575" s="17" t="s">
        <v>254</v>
      </c>
      <c r="BE575" s="176">
        <f>IF(N575="základní",J575,0)</f>
        <v>0</v>
      </c>
      <c r="BF575" s="176">
        <f>IF(N575="snížená",J575,0)</f>
        <v>0</v>
      </c>
      <c r="BG575" s="176">
        <f>IF(N575="zákl. přenesená",J575,0)</f>
        <v>0</v>
      </c>
      <c r="BH575" s="176">
        <f>IF(N575="sníž. přenesená",J575,0)</f>
        <v>0</v>
      </c>
      <c r="BI575" s="176">
        <f>IF(N575="nulová",J575,0)</f>
        <v>0</v>
      </c>
      <c r="BJ575" s="17" t="s">
        <v>9</v>
      </c>
      <c r="BK575" s="176">
        <f>ROUND(I575*H575,0)</f>
        <v>0</v>
      </c>
      <c r="BL575" s="17" t="s">
        <v>85</v>
      </c>
      <c r="BM575" s="17" t="s">
        <v>879</v>
      </c>
    </row>
    <row r="576" spans="2:65" s="11" customFormat="1" ht="13.5" x14ac:dyDescent="0.3">
      <c r="B576" s="177"/>
      <c r="D576" s="187" t="s">
        <v>263</v>
      </c>
      <c r="E576" s="186" t="s">
        <v>3</v>
      </c>
      <c r="F576" s="188" t="s">
        <v>880</v>
      </c>
      <c r="H576" s="189">
        <v>38.475000000000001</v>
      </c>
      <c r="I576" s="182"/>
      <c r="L576" s="177"/>
      <c r="M576" s="183"/>
      <c r="N576" s="184"/>
      <c r="O576" s="184"/>
      <c r="P576" s="184"/>
      <c r="Q576" s="184"/>
      <c r="R576" s="184"/>
      <c r="S576" s="184"/>
      <c r="T576" s="185"/>
      <c r="AT576" s="186" t="s">
        <v>263</v>
      </c>
      <c r="AU576" s="186" t="s">
        <v>79</v>
      </c>
      <c r="AV576" s="11" t="s">
        <v>79</v>
      </c>
      <c r="AW576" s="11" t="s">
        <v>36</v>
      </c>
      <c r="AX576" s="11" t="s">
        <v>72</v>
      </c>
      <c r="AY576" s="186" t="s">
        <v>254</v>
      </c>
    </row>
    <row r="577" spans="2:65" s="11" customFormat="1" ht="13.5" x14ac:dyDescent="0.3">
      <c r="B577" s="177"/>
      <c r="D577" s="187" t="s">
        <v>263</v>
      </c>
      <c r="E577" s="186" t="s">
        <v>3</v>
      </c>
      <c r="F577" s="188" t="s">
        <v>881</v>
      </c>
      <c r="H577" s="189">
        <v>18.905000000000001</v>
      </c>
      <c r="I577" s="182"/>
      <c r="L577" s="177"/>
      <c r="M577" s="183"/>
      <c r="N577" s="184"/>
      <c r="O577" s="184"/>
      <c r="P577" s="184"/>
      <c r="Q577" s="184"/>
      <c r="R577" s="184"/>
      <c r="S577" s="184"/>
      <c r="T577" s="185"/>
      <c r="AT577" s="186" t="s">
        <v>263</v>
      </c>
      <c r="AU577" s="186" t="s">
        <v>79</v>
      </c>
      <c r="AV577" s="11" t="s">
        <v>79</v>
      </c>
      <c r="AW577" s="11" t="s">
        <v>36</v>
      </c>
      <c r="AX577" s="11" t="s">
        <v>72</v>
      </c>
      <c r="AY577" s="186" t="s">
        <v>254</v>
      </c>
    </row>
    <row r="578" spans="2:65" s="12" customFormat="1" ht="13.5" x14ac:dyDescent="0.3">
      <c r="B578" s="190"/>
      <c r="D578" s="178" t="s">
        <v>263</v>
      </c>
      <c r="E578" s="191" t="s">
        <v>3</v>
      </c>
      <c r="F578" s="192" t="s">
        <v>277</v>
      </c>
      <c r="H578" s="193">
        <v>57.38</v>
      </c>
      <c r="I578" s="194"/>
      <c r="L578" s="190"/>
      <c r="M578" s="195"/>
      <c r="N578" s="196"/>
      <c r="O578" s="196"/>
      <c r="P578" s="196"/>
      <c r="Q578" s="196"/>
      <c r="R578" s="196"/>
      <c r="S578" s="196"/>
      <c r="T578" s="197"/>
      <c r="AT578" s="198" t="s">
        <v>263</v>
      </c>
      <c r="AU578" s="198" t="s">
        <v>79</v>
      </c>
      <c r="AV578" s="12" t="s">
        <v>82</v>
      </c>
      <c r="AW578" s="12" t="s">
        <v>36</v>
      </c>
      <c r="AX578" s="12" t="s">
        <v>9</v>
      </c>
      <c r="AY578" s="198" t="s">
        <v>254</v>
      </c>
    </row>
    <row r="579" spans="2:65" s="1" customFormat="1" ht="22.5" customHeight="1" x14ac:dyDescent="0.3">
      <c r="B579" s="164"/>
      <c r="C579" s="165" t="s">
        <v>882</v>
      </c>
      <c r="D579" s="165" t="s">
        <v>256</v>
      </c>
      <c r="E579" s="166" t="s">
        <v>883</v>
      </c>
      <c r="F579" s="167" t="s">
        <v>884</v>
      </c>
      <c r="G579" s="168" t="s">
        <v>359</v>
      </c>
      <c r="H579" s="169">
        <v>7.1440000000000001</v>
      </c>
      <c r="I579" s="170"/>
      <c r="J579" s="171">
        <f>ROUND(I579*H579,0)</f>
        <v>0</v>
      </c>
      <c r="K579" s="167" t="s">
        <v>260</v>
      </c>
      <c r="L579" s="34"/>
      <c r="M579" s="172" t="s">
        <v>3</v>
      </c>
      <c r="N579" s="173" t="s">
        <v>43</v>
      </c>
      <c r="O579" s="35"/>
      <c r="P579" s="174">
        <f>O579*H579</f>
        <v>0</v>
      </c>
      <c r="Q579" s="174">
        <v>1.0530555952</v>
      </c>
      <c r="R579" s="174">
        <f>Q579*H579</f>
        <v>7.5230291721088003</v>
      </c>
      <c r="S579" s="174">
        <v>0</v>
      </c>
      <c r="T579" s="175">
        <f>S579*H579</f>
        <v>0</v>
      </c>
      <c r="AR579" s="17" t="s">
        <v>85</v>
      </c>
      <c r="AT579" s="17" t="s">
        <v>256</v>
      </c>
      <c r="AU579" s="17" t="s">
        <v>79</v>
      </c>
      <c r="AY579" s="17" t="s">
        <v>254</v>
      </c>
      <c r="BE579" s="176">
        <f>IF(N579="základní",J579,0)</f>
        <v>0</v>
      </c>
      <c r="BF579" s="176">
        <f>IF(N579="snížená",J579,0)</f>
        <v>0</v>
      </c>
      <c r="BG579" s="176">
        <f>IF(N579="zákl. přenesená",J579,0)</f>
        <v>0</v>
      </c>
      <c r="BH579" s="176">
        <f>IF(N579="sníž. přenesená",J579,0)</f>
        <v>0</v>
      </c>
      <c r="BI579" s="176">
        <f>IF(N579="nulová",J579,0)</f>
        <v>0</v>
      </c>
      <c r="BJ579" s="17" t="s">
        <v>9</v>
      </c>
      <c r="BK579" s="176">
        <f>ROUND(I579*H579,0)</f>
        <v>0</v>
      </c>
      <c r="BL579" s="17" t="s">
        <v>85</v>
      </c>
      <c r="BM579" s="17" t="s">
        <v>885</v>
      </c>
    </row>
    <row r="580" spans="2:65" s="11" customFormat="1" ht="13.5" x14ac:dyDescent="0.3">
      <c r="B580" s="177"/>
      <c r="D580" s="187" t="s">
        <v>263</v>
      </c>
      <c r="E580" s="186" t="s">
        <v>3</v>
      </c>
      <c r="F580" s="188" t="s">
        <v>886</v>
      </c>
      <c r="H580" s="189">
        <v>4.6749999999999998</v>
      </c>
      <c r="I580" s="182"/>
      <c r="L580" s="177"/>
      <c r="M580" s="183"/>
      <c r="N580" s="184"/>
      <c r="O580" s="184"/>
      <c r="P580" s="184"/>
      <c r="Q580" s="184"/>
      <c r="R580" s="184"/>
      <c r="S580" s="184"/>
      <c r="T580" s="185"/>
      <c r="AT580" s="186" t="s">
        <v>263</v>
      </c>
      <c r="AU580" s="186" t="s">
        <v>79</v>
      </c>
      <c r="AV580" s="11" t="s">
        <v>79</v>
      </c>
      <c r="AW580" s="11" t="s">
        <v>36</v>
      </c>
      <c r="AX580" s="11" t="s">
        <v>72</v>
      </c>
      <c r="AY580" s="186" t="s">
        <v>254</v>
      </c>
    </row>
    <row r="581" spans="2:65" s="11" customFormat="1" ht="13.5" x14ac:dyDescent="0.3">
      <c r="B581" s="177"/>
      <c r="D581" s="187" t="s">
        <v>263</v>
      </c>
      <c r="E581" s="186" t="s">
        <v>3</v>
      </c>
      <c r="F581" s="188" t="s">
        <v>887</v>
      </c>
      <c r="H581" s="189">
        <v>2.2970000000000002</v>
      </c>
      <c r="I581" s="182"/>
      <c r="L581" s="177"/>
      <c r="M581" s="183"/>
      <c r="N581" s="184"/>
      <c r="O581" s="184"/>
      <c r="P581" s="184"/>
      <c r="Q581" s="184"/>
      <c r="R581" s="184"/>
      <c r="S581" s="184"/>
      <c r="T581" s="185"/>
      <c r="AT581" s="186" t="s">
        <v>263</v>
      </c>
      <c r="AU581" s="186" t="s">
        <v>79</v>
      </c>
      <c r="AV581" s="11" t="s">
        <v>79</v>
      </c>
      <c r="AW581" s="11" t="s">
        <v>36</v>
      </c>
      <c r="AX581" s="11" t="s">
        <v>72</v>
      </c>
      <c r="AY581" s="186" t="s">
        <v>254</v>
      </c>
    </row>
    <row r="582" spans="2:65" s="11" customFormat="1" ht="13.5" x14ac:dyDescent="0.3">
      <c r="B582" s="177"/>
      <c r="D582" s="187" t="s">
        <v>263</v>
      </c>
      <c r="E582" s="186" t="s">
        <v>3</v>
      </c>
      <c r="F582" s="188" t="s">
        <v>888</v>
      </c>
      <c r="H582" s="189">
        <v>0.155</v>
      </c>
      <c r="I582" s="182"/>
      <c r="L582" s="177"/>
      <c r="M582" s="183"/>
      <c r="N582" s="184"/>
      <c r="O582" s="184"/>
      <c r="P582" s="184"/>
      <c r="Q582" s="184"/>
      <c r="R582" s="184"/>
      <c r="S582" s="184"/>
      <c r="T582" s="185"/>
      <c r="AT582" s="186" t="s">
        <v>263</v>
      </c>
      <c r="AU582" s="186" t="s">
        <v>79</v>
      </c>
      <c r="AV582" s="11" t="s">
        <v>79</v>
      </c>
      <c r="AW582" s="11" t="s">
        <v>36</v>
      </c>
      <c r="AX582" s="11" t="s">
        <v>72</v>
      </c>
      <c r="AY582" s="186" t="s">
        <v>254</v>
      </c>
    </row>
    <row r="583" spans="2:65" s="11" customFormat="1" ht="13.5" x14ac:dyDescent="0.3">
      <c r="B583" s="177"/>
      <c r="D583" s="187" t="s">
        <v>263</v>
      </c>
      <c r="E583" s="186" t="s">
        <v>3</v>
      </c>
      <c r="F583" s="188" t="s">
        <v>889</v>
      </c>
      <c r="H583" s="189">
        <v>0.104</v>
      </c>
      <c r="I583" s="182"/>
      <c r="L583" s="177"/>
      <c r="M583" s="183"/>
      <c r="N583" s="184"/>
      <c r="O583" s="184"/>
      <c r="P583" s="184"/>
      <c r="Q583" s="184"/>
      <c r="R583" s="184"/>
      <c r="S583" s="184"/>
      <c r="T583" s="185"/>
      <c r="AT583" s="186" t="s">
        <v>263</v>
      </c>
      <c r="AU583" s="186" t="s">
        <v>79</v>
      </c>
      <c r="AV583" s="11" t="s">
        <v>79</v>
      </c>
      <c r="AW583" s="11" t="s">
        <v>36</v>
      </c>
      <c r="AX583" s="11" t="s">
        <v>72</v>
      </c>
      <c r="AY583" s="186" t="s">
        <v>254</v>
      </c>
    </row>
    <row r="584" spans="2:65" s="12" customFormat="1" ht="13.5" x14ac:dyDescent="0.3">
      <c r="B584" s="190"/>
      <c r="D584" s="187" t="s">
        <v>263</v>
      </c>
      <c r="E584" s="198" t="s">
        <v>3</v>
      </c>
      <c r="F584" s="199" t="s">
        <v>277</v>
      </c>
      <c r="H584" s="200">
        <v>7.2309999999999999</v>
      </c>
      <c r="I584" s="194"/>
      <c r="L584" s="190"/>
      <c r="M584" s="195"/>
      <c r="N584" s="196"/>
      <c r="O584" s="196"/>
      <c r="P584" s="196"/>
      <c r="Q584" s="196"/>
      <c r="R584" s="196"/>
      <c r="S584" s="196"/>
      <c r="T584" s="197"/>
      <c r="AT584" s="198" t="s">
        <v>263</v>
      </c>
      <c r="AU584" s="198" t="s">
        <v>79</v>
      </c>
      <c r="AV584" s="12" t="s">
        <v>82</v>
      </c>
      <c r="AW584" s="12" t="s">
        <v>36</v>
      </c>
      <c r="AX584" s="12" t="s">
        <v>72</v>
      </c>
      <c r="AY584" s="198" t="s">
        <v>254</v>
      </c>
    </row>
    <row r="585" spans="2:65" s="11" customFormat="1" ht="13.5" x14ac:dyDescent="0.3">
      <c r="B585" s="177"/>
      <c r="D585" s="187" t="s">
        <v>263</v>
      </c>
      <c r="E585" s="186" t="s">
        <v>3</v>
      </c>
      <c r="F585" s="188" t="s">
        <v>890</v>
      </c>
      <c r="H585" s="189">
        <v>7.1440000000000001</v>
      </c>
      <c r="I585" s="182"/>
      <c r="L585" s="177"/>
      <c r="M585" s="183"/>
      <c r="N585" s="184"/>
      <c r="O585" s="184"/>
      <c r="P585" s="184"/>
      <c r="Q585" s="184"/>
      <c r="R585" s="184"/>
      <c r="S585" s="184"/>
      <c r="T585" s="185"/>
      <c r="AT585" s="186" t="s">
        <v>263</v>
      </c>
      <c r="AU585" s="186" t="s">
        <v>79</v>
      </c>
      <c r="AV585" s="11" t="s">
        <v>79</v>
      </c>
      <c r="AW585" s="11" t="s">
        <v>36</v>
      </c>
      <c r="AX585" s="11" t="s">
        <v>72</v>
      </c>
      <c r="AY585" s="186" t="s">
        <v>254</v>
      </c>
    </row>
    <row r="586" spans="2:65" s="12" customFormat="1" ht="13.5" x14ac:dyDescent="0.3">
      <c r="B586" s="190"/>
      <c r="D586" s="178" t="s">
        <v>263</v>
      </c>
      <c r="E586" s="191" t="s">
        <v>3</v>
      </c>
      <c r="F586" s="192" t="s">
        <v>891</v>
      </c>
      <c r="H586" s="193">
        <v>7.1440000000000001</v>
      </c>
      <c r="I586" s="194"/>
      <c r="L586" s="190"/>
      <c r="M586" s="195"/>
      <c r="N586" s="196"/>
      <c r="O586" s="196"/>
      <c r="P586" s="196"/>
      <c r="Q586" s="196"/>
      <c r="R586" s="196"/>
      <c r="S586" s="196"/>
      <c r="T586" s="197"/>
      <c r="AT586" s="198" t="s">
        <v>263</v>
      </c>
      <c r="AU586" s="198" t="s">
        <v>79</v>
      </c>
      <c r="AV586" s="12" t="s">
        <v>82</v>
      </c>
      <c r="AW586" s="12" t="s">
        <v>36</v>
      </c>
      <c r="AX586" s="12" t="s">
        <v>9</v>
      </c>
      <c r="AY586" s="198" t="s">
        <v>254</v>
      </c>
    </row>
    <row r="587" spans="2:65" s="1" customFormat="1" ht="22.5" customHeight="1" x14ac:dyDescent="0.3">
      <c r="B587" s="164"/>
      <c r="C587" s="165" t="s">
        <v>892</v>
      </c>
      <c r="D587" s="165" t="s">
        <v>256</v>
      </c>
      <c r="E587" s="166" t="s">
        <v>893</v>
      </c>
      <c r="F587" s="167" t="s">
        <v>894</v>
      </c>
      <c r="G587" s="168" t="s">
        <v>375</v>
      </c>
      <c r="H587" s="169">
        <v>649</v>
      </c>
      <c r="I587" s="170"/>
      <c r="J587" s="171">
        <f>ROUND(I587*H587,0)</f>
        <v>0</v>
      </c>
      <c r="K587" s="167" t="s">
        <v>260</v>
      </c>
      <c r="L587" s="34"/>
      <c r="M587" s="172" t="s">
        <v>3</v>
      </c>
      <c r="N587" s="173" t="s">
        <v>43</v>
      </c>
      <c r="O587" s="35"/>
      <c r="P587" s="174">
        <f>O587*H587</f>
        <v>0</v>
      </c>
      <c r="Q587" s="174">
        <v>1.21E-4</v>
      </c>
      <c r="R587" s="174">
        <f>Q587*H587</f>
        <v>7.8529000000000002E-2</v>
      </c>
      <c r="S587" s="174">
        <v>0</v>
      </c>
      <c r="T587" s="175">
        <f>S587*H587</f>
        <v>0</v>
      </c>
      <c r="AR587" s="17" t="s">
        <v>85</v>
      </c>
      <c r="AT587" s="17" t="s">
        <v>256</v>
      </c>
      <c r="AU587" s="17" t="s">
        <v>79</v>
      </c>
      <c r="AY587" s="17" t="s">
        <v>254</v>
      </c>
      <c r="BE587" s="176">
        <f>IF(N587="základní",J587,0)</f>
        <v>0</v>
      </c>
      <c r="BF587" s="176">
        <f>IF(N587="snížená",J587,0)</f>
        <v>0</v>
      </c>
      <c r="BG587" s="176">
        <f>IF(N587="zákl. přenesená",J587,0)</f>
        <v>0</v>
      </c>
      <c r="BH587" s="176">
        <f>IF(N587="sníž. přenesená",J587,0)</f>
        <v>0</v>
      </c>
      <c r="BI587" s="176">
        <f>IF(N587="nulová",J587,0)</f>
        <v>0</v>
      </c>
      <c r="BJ587" s="17" t="s">
        <v>9</v>
      </c>
      <c r="BK587" s="176">
        <f>ROUND(I587*H587,0)</f>
        <v>0</v>
      </c>
      <c r="BL587" s="17" t="s">
        <v>85</v>
      </c>
      <c r="BM587" s="17" t="s">
        <v>895</v>
      </c>
    </row>
    <row r="588" spans="2:65" s="11" customFormat="1" ht="13.5" x14ac:dyDescent="0.3">
      <c r="B588" s="177"/>
      <c r="D588" s="187" t="s">
        <v>263</v>
      </c>
      <c r="E588" s="186" t="s">
        <v>3</v>
      </c>
      <c r="F588" s="188" t="s">
        <v>179</v>
      </c>
      <c r="H588" s="189">
        <v>405</v>
      </c>
      <c r="I588" s="182"/>
      <c r="L588" s="177"/>
      <c r="M588" s="183"/>
      <c r="N588" s="184"/>
      <c r="O588" s="184"/>
      <c r="P588" s="184"/>
      <c r="Q588" s="184"/>
      <c r="R588" s="184"/>
      <c r="S588" s="184"/>
      <c r="T588" s="185"/>
      <c r="AT588" s="186" t="s">
        <v>263</v>
      </c>
      <c r="AU588" s="186" t="s">
        <v>79</v>
      </c>
      <c r="AV588" s="11" t="s">
        <v>79</v>
      </c>
      <c r="AW588" s="11" t="s">
        <v>36</v>
      </c>
      <c r="AX588" s="11" t="s">
        <v>72</v>
      </c>
      <c r="AY588" s="186" t="s">
        <v>254</v>
      </c>
    </row>
    <row r="589" spans="2:65" s="11" customFormat="1" ht="13.5" x14ac:dyDescent="0.3">
      <c r="B589" s="177"/>
      <c r="D589" s="187" t="s">
        <v>263</v>
      </c>
      <c r="E589" s="186" t="s">
        <v>3</v>
      </c>
      <c r="F589" s="188" t="s">
        <v>181</v>
      </c>
      <c r="H589" s="189">
        <v>199</v>
      </c>
      <c r="I589" s="182"/>
      <c r="L589" s="177"/>
      <c r="M589" s="183"/>
      <c r="N589" s="184"/>
      <c r="O589" s="184"/>
      <c r="P589" s="184"/>
      <c r="Q589" s="184"/>
      <c r="R589" s="184"/>
      <c r="S589" s="184"/>
      <c r="T589" s="185"/>
      <c r="AT589" s="186" t="s">
        <v>263</v>
      </c>
      <c r="AU589" s="186" t="s">
        <v>79</v>
      </c>
      <c r="AV589" s="11" t="s">
        <v>79</v>
      </c>
      <c r="AW589" s="11" t="s">
        <v>36</v>
      </c>
      <c r="AX589" s="11" t="s">
        <v>72</v>
      </c>
      <c r="AY589" s="186" t="s">
        <v>254</v>
      </c>
    </row>
    <row r="590" spans="2:65" s="11" customFormat="1" ht="13.5" x14ac:dyDescent="0.3">
      <c r="B590" s="177"/>
      <c r="D590" s="187" t="s">
        <v>263</v>
      </c>
      <c r="E590" s="186" t="s">
        <v>3</v>
      </c>
      <c r="F590" s="188" t="s">
        <v>183</v>
      </c>
      <c r="H590" s="189">
        <v>26.9</v>
      </c>
      <c r="I590" s="182"/>
      <c r="L590" s="177"/>
      <c r="M590" s="183"/>
      <c r="N590" s="184"/>
      <c r="O590" s="184"/>
      <c r="P590" s="184"/>
      <c r="Q590" s="184"/>
      <c r="R590" s="184"/>
      <c r="S590" s="184"/>
      <c r="T590" s="185"/>
      <c r="AT590" s="186" t="s">
        <v>263</v>
      </c>
      <c r="AU590" s="186" t="s">
        <v>79</v>
      </c>
      <c r="AV590" s="11" t="s">
        <v>79</v>
      </c>
      <c r="AW590" s="11" t="s">
        <v>36</v>
      </c>
      <c r="AX590" s="11" t="s">
        <v>72</v>
      </c>
      <c r="AY590" s="186" t="s">
        <v>254</v>
      </c>
    </row>
    <row r="591" spans="2:65" s="11" customFormat="1" ht="13.5" x14ac:dyDescent="0.3">
      <c r="B591" s="177"/>
      <c r="D591" s="187" t="s">
        <v>263</v>
      </c>
      <c r="E591" s="186" t="s">
        <v>3</v>
      </c>
      <c r="F591" s="188" t="s">
        <v>185</v>
      </c>
      <c r="H591" s="189">
        <v>18.100000000000001</v>
      </c>
      <c r="I591" s="182"/>
      <c r="L591" s="177"/>
      <c r="M591" s="183"/>
      <c r="N591" s="184"/>
      <c r="O591" s="184"/>
      <c r="P591" s="184"/>
      <c r="Q591" s="184"/>
      <c r="R591" s="184"/>
      <c r="S591" s="184"/>
      <c r="T591" s="185"/>
      <c r="AT591" s="186" t="s">
        <v>263</v>
      </c>
      <c r="AU591" s="186" t="s">
        <v>79</v>
      </c>
      <c r="AV591" s="11" t="s">
        <v>79</v>
      </c>
      <c r="AW591" s="11" t="s">
        <v>36</v>
      </c>
      <c r="AX591" s="11" t="s">
        <v>72</v>
      </c>
      <c r="AY591" s="186" t="s">
        <v>254</v>
      </c>
    </row>
    <row r="592" spans="2:65" s="12" customFormat="1" ht="13.5" x14ac:dyDescent="0.3">
      <c r="B592" s="190"/>
      <c r="D592" s="178" t="s">
        <v>263</v>
      </c>
      <c r="E592" s="191" t="s">
        <v>3</v>
      </c>
      <c r="F592" s="192" t="s">
        <v>277</v>
      </c>
      <c r="H592" s="193">
        <v>649</v>
      </c>
      <c r="I592" s="194"/>
      <c r="L592" s="190"/>
      <c r="M592" s="195"/>
      <c r="N592" s="196"/>
      <c r="O592" s="196"/>
      <c r="P592" s="196"/>
      <c r="Q592" s="196"/>
      <c r="R592" s="196"/>
      <c r="S592" s="196"/>
      <c r="T592" s="197"/>
      <c r="AT592" s="198" t="s">
        <v>263</v>
      </c>
      <c r="AU592" s="198" t="s">
        <v>79</v>
      </c>
      <c r="AV592" s="12" t="s">
        <v>82</v>
      </c>
      <c r="AW592" s="12" t="s">
        <v>36</v>
      </c>
      <c r="AX592" s="12" t="s">
        <v>9</v>
      </c>
      <c r="AY592" s="198" t="s">
        <v>254</v>
      </c>
    </row>
    <row r="593" spans="2:65" s="1" customFormat="1" ht="22.5" customHeight="1" x14ac:dyDescent="0.3">
      <c r="B593" s="164"/>
      <c r="C593" s="165" t="s">
        <v>896</v>
      </c>
      <c r="D593" s="165" t="s">
        <v>256</v>
      </c>
      <c r="E593" s="166" t="s">
        <v>897</v>
      </c>
      <c r="F593" s="167" t="s">
        <v>898</v>
      </c>
      <c r="G593" s="168" t="s">
        <v>375</v>
      </c>
      <c r="H593" s="169">
        <v>405</v>
      </c>
      <c r="I593" s="170"/>
      <c r="J593" s="171">
        <f>ROUND(I593*H593,0)</f>
        <v>0</v>
      </c>
      <c r="K593" s="167" t="s">
        <v>3</v>
      </c>
      <c r="L593" s="34"/>
      <c r="M593" s="172" t="s">
        <v>3</v>
      </c>
      <c r="N593" s="173" t="s">
        <v>43</v>
      </c>
      <c r="O593" s="35"/>
      <c r="P593" s="174">
        <f>O593*H593</f>
        <v>0</v>
      </c>
      <c r="Q593" s="174">
        <v>9.7900000000000001E-2</v>
      </c>
      <c r="R593" s="174">
        <f>Q593*H593</f>
        <v>39.649500000000003</v>
      </c>
      <c r="S593" s="174">
        <v>0</v>
      </c>
      <c r="T593" s="175">
        <f>S593*H593</f>
        <v>0</v>
      </c>
      <c r="AR593" s="17" t="s">
        <v>85</v>
      </c>
      <c r="AT593" s="17" t="s">
        <v>256</v>
      </c>
      <c r="AU593" s="17" t="s">
        <v>79</v>
      </c>
      <c r="AY593" s="17" t="s">
        <v>254</v>
      </c>
      <c r="BE593" s="176">
        <f>IF(N593="základní",J593,0)</f>
        <v>0</v>
      </c>
      <c r="BF593" s="176">
        <f>IF(N593="snížená",J593,0)</f>
        <v>0</v>
      </c>
      <c r="BG593" s="176">
        <f>IF(N593="zákl. přenesená",J593,0)</f>
        <v>0</v>
      </c>
      <c r="BH593" s="176">
        <f>IF(N593="sníž. přenesená",J593,0)</f>
        <v>0</v>
      </c>
      <c r="BI593" s="176">
        <f>IF(N593="nulová",J593,0)</f>
        <v>0</v>
      </c>
      <c r="BJ593" s="17" t="s">
        <v>9</v>
      </c>
      <c r="BK593" s="176">
        <f>ROUND(I593*H593,0)</f>
        <v>0</v>
      </c>
      <c r="BL593" s="17" t="s">
        <v>85</v>
      </c>
      <c r="BM593" s="17" t="s">
        <v>899</v>
      </c>
    </row>
    <row r="594" spans="2:65" s="11" customFormat="1" ht="13.5" x14ac:dyDescent="0.3">
      <c r="B594" s="177"/>
      <c r="D594" s="187" t="s">
        <v>263</v>
      </c>
      <c r="E594" s="186" t="s">
        <v>3</v>
      </c>
      <c r="F594" s="188" t="s">
        <v>900</v>
      </c>
      <c r="H594" s="189">
        <v>405</v>
      </c>
      <c r="I594" s="182"/>
      <c r="L594" s="177"/>
      <c r="M594" s="183"/>
      <c r="N594" s="184"/>
      <c r="O594" s="184"/>
      <c r="P594" s="184"/>
      <c r="Q594" s="184"/>
      <c r="R594" s="184"/>
      <c r="S594" s="184"/>
      <c r="T594" s="185"/>
      <c r="AT594" s="186" t="s">
        <v>263</v>
      </c>
      <c r="AU594" s="186" t="s">
        <v>79</v>
      </c>
      <c r="AV594" s="11" t="s">
        <v>79</v>
      </c>
      <c r="AW594" s="11" t="s">
        <v>36</v>
      </c>
      <c r="AX594" s="11" t="s">
        <v>72</v>
      </c>
      <c r="AY594" s="186" t="s">
        <v>254</v>
      </c>
    </row>
    <row r="595" spans="2:65" s="12" customFormat="1" ht="13.5" x14ac:dyDescent="0.3">
      <c r="B595" s="190"/>
      <c r="D595" s="178" t="s">
        <v>263</v>
      </c>
      <c r="E595" s="191" t="s">
        <v>3</v>
      </c>
      <c r="F595" s="192" t="s">
        <v>277</v>
      </c>
      <c r="H595" s="193">
        <v>405</v>
      </c>
      <c r="I595" s="194"/>
      <c r="L595" s="190"/>
      <c r="M595" s="195"/>
      <c r="N595" s="196"/>
      <c r="O595" s="196"/>
      <c r="P595" s="196"/>
      <c r="Q595" s="196"/>
      <c r="R595" s="196"/>
      <c r="S595" s="196"/>
      <c r="T595" s="197"/>
      <c r="AT595" s="198" t="s">
        <v>263</v>
      </c>
      <c r="AU595" s="198" t="s">
        <v>79</v>
      </c>
      <c r="AV595" s="12" t="s">
        <v>82</v>
      </c>
      <c r="AW595" s="12" t="s">
        <v>36</v>
      </c>
      <c r="AX595" s="12" t="s">
        <v>9</v>
      </c>
      <c r="AY595" s="198" t="s">
        <v>254</v>
      </c>
    </row>
    <row r="596" spans="2:65" s="1" customFormat="1" ht="22.5" customHeight="1" x14ac:dyDescent="0.3">
      <c r="B596" s="164"/>
      <c r="C596" s="165" t="s">
        <v>901</v>
      </c>
      <c r="D596" s="165" t="s">
        <v>256</v>
      </c>
      <c r="E596" s="166" t="s">
        <v>902</v>
      </c>
      <c r="F596" s="167" t="s">
        <v>903</v>
      </c>
      <c r="G596" s="168" t="s">
        <v>375</v>
      </c>
      <c r="H596" s="169">
        <v>405</v>
      </c>
      <c r="I596" s="170"/>
      <c r="J596" s="171">
        <f>ROUND(I596*H596,0)</f>
        <v>0</v>
      </c>
      <c r="K596" s="167" t="s">
        <v>260</v>
      </c>
      <c r="L596" s="34"/>
      <c r="M596" s="172" t="s">
        <v>3</v>
      </c>
      <c r="N596" s="173" t="s">
        <v>43</v>
      </c>
      <c r="O596" s="35"/>
      <c r="P596" s="174">
        <f>O596*H596</f>
        <v>0</v>
      </c>
      <c r="Q596" s="174">
        <v>4.0600000000000002E-3</v>
      </c>
      <c r="R596" s="174">
        <f>Q596*H596</f>
        <v>1.6443000000000001</v>
      </c>
      <c r="S596" s="174">
        <v>0</v>
      </c>
      <c r="T596" s="175">
        <f>S596*H596</f>
        <v>0</v>
      </c>
      <c r="AR596" s="17" t="s">
        <v>85</v>
      </c>
      <c r="AT596" s="17" t="s">
        <v>256</v>
      </c>
      <c r="AU596" s="17" t="s">
        <v>79</v>
      </c>
      <c r="AY596" s="17" t="s">
        <v>254</v>
      </c>
      <c r="BE596" s="176">
        <f>IF(N596="základní",J596,0)</f>
        <v>0</v>
      </c>
      <c r="BF596" s="176">
        <f>IF(N596="snížená",J596,0)</f>
        <v>0</v>
      </c>
      <c r="BG596" s="176">
        <f>IF(N596="zákl. přenesená",J596,0)</f>
        <v>0</v>
      </c>
      <c r="BH596" s="176">
        <f>IF(N596="sníž. přenesená",J596,0)</f>
        <v>0</v>
      </c>
      <c r="BI596" s="176">
        <f>IF(N596="nulová",J596,0)</f>
        <v>0</v>
      </c>
      <c r="BJ596" s="17" t="s">
        <v>9</v>
      </c>
      <c r="BK596" s="176">
        <f>ROUND(I596*H596,0)</f>
        <v>0</v>
      </c>
      <c r="BL596" s="17" t="s">
        <v>85</v>
      </c>
      <c r="BM596" s="17" t="s">
        <v>904</v>
      </c>
    </row>
    <row r="597" spans="2:65" s="11" customFormat="1" ht="13.5" x14ac:dyDescent="0.3">
      <c r="B597" s="177"/>
      <c r="D597" s="187" t="s">
        <v>263</v>
      </c>
      <c r="E597" s="186" t="s">
        <v>3</v>
      </c>
      <c r="F597" s="188" t="s">
        <v>900</v>
      </c>
      <c r="H597" s="189">
        <v>405</v>
      </c>
      <c r="I597" s="182"/>
      <c r="L597" s="177"/>
      <c r="M597" s="183"/>
      <c r="N597" s="184"/>
      <c r="O597" s="184"/>
      <c r="P597" s="184"/>
      <c r="Q597" s="184"/>
      <c r="R597" s="184"/>
      <c r="S597" s="184"/>
      <c r="T597" s="185"/>
      <c r="AT597" s="186" t="s">
        <v>263</v>
      </c>
      <c r="AU597" s="186" t="s">
        <v>79</v>
      </c>
      <c r="AV597" s="11" t="s">
        <v>79</v>
      </c>
      <c r="AW597" s="11" t="s">
        <v>36</v>
      </c>
      <c r="AX597" s="11" t="s">
        <v>72</v>
      </c>
      <c r="AY597" s="186" t="s">
        <v>254</v>
      </c>
    </row>
    <row r="598" spans="2:65" s="12" customFormat="1" ht="13.5" x14ac:dyDescent="0.3">
      <c r="B598" s="190"/>
      <c r="D598" s="178" t="s">
        <v>263</v>
      </c>
      <c r="E598" s="191" t="s">
        <v>3</v>
      </c>
      <c r="F598" s="192" t="s">
        <v>277</v>
      </c>
      <c r="H598" s="193">
        <v>405</v>
      </c>
      <c r="I598" s="194"/>
      <c r="L598" s="190"/>
      <c r="M598" s="195"/>
      <c r="N598" s="196"/>
      <c r="O598" s="196"/>
      <c r="P598" s="196"/>
      <c r="Q598" s="196"/>
      <c r="R598" s="196"/>
      <c r="S598" s="196"/>
      <c r="T598" s="197"/>
      <c r="AT598" s="198" t="s">
        <v>263</v>
      </c>
      <c r="AU598" s="198" t="s">
        <v>79</v>
      </c>
      <c r="AV598" s="12" t="s">
        <v>82</v>
      </c>
      <c r="AW598" s="12" t="s">
        <v>36</v>
      </c>
      <c r="AX598" s="12" t="s">
        <v>9</v>
      </c>
      <c r="AY598" s="198" t="s">
        <v>254</v>
      </c>
    </row>
    <row r="599" spans="2:65" s="1" customFormat="1" ht="22.5" customHeight="1" x14ac:dyDescent="0.3">
      <c r="B599" s="164"/>
      <c r="C599" s="165" t="s">
        <v>905</v>
      </c>
      <c r="D599" s="165" t="s">
        <v>256</v>
      </c>
      <c r="E599" s="166" t="s">
        <v>906</v>
      </c>
      <c r="F599" s="167" t="s">
        <v>907</v>
      </c>
      <c r="G599" s="168" t="s">
        <v>669</v>
      </c>
      <c r="H599" s="169">
        <v>136.5</v>
      </c>
      <c r="I599" s="170"/>
      <c r="J599" s="171">
        <f>ROUND(I599*H599,0)</f>
        <v>0</v>
      </c>
      <c r="K599" s="167" t="s">
        <v>260</v>
      </c>
      <c r="L599" s="34"/>
      <c r="M599" s="172" t="s">
        <v>3</v>
      </c>
      <c r="N599" s="173" t="s">
        <v>43</v>
      </c>
      <c r="O599" s="35"/>
      <c r="P599" s="174">
        <f>O599*H599</f>
        <v>0</v>
      </c>
      <c r="Q599" s="174">
        <v>1.155E-4</v>
      </c>
      <c r="R599" s="174">
        <f>Q599*H599</f>
        <v>1.5765750000000002E-2</v>
      </c>
      <c r="S599" s="174">
        <v>0</v>
      </c>
      <c r="T599" s="175">
        <f>S599*H599</f>
        <v>0</v>
      </c>
      <c r="AR599" s="17" t="s">
        <v>85</v>
      </c>
      <c r="AT599" s="17" t="s">
        <v>256</v>
      </c>
      <c r="AU599" s="17" t="s">
        <v>79</v>
      </c>
      <c r="AY599" s="17" t="s">
        <v>254</v>
      </c>
      <c r="BE599" s="176">
        <f>IF(N599="základní",J599,0)</f>
        <v>0</v>
      </c>
      <c r="BF599" s="176">
        <f>IF(N599="snížená",J599,0)</f>
        <v>0</v>
      </c>
      <c r="BG599" s="176">
        <f>IF(N599="zákl. přenesená",J599,0)</f>
        <v>0</v>
      </c>
      <c r="BH599" s="176">
        <f>IF(N599="sníž. přenesená",J599,0)</f>
        <v>0</v>
      </c>
      <c r="BI599" s="176">
        <f>IF(N599="nulová",J599,0)</f>
        <v>0</v>
      </c>
      <c r="BJ599" s="17" t="s">
        <v>9</v>
      </c>
      <c r="BK599" s="176">
        <f>ROUND(I599*H599,0)</f>
        <v>0</v>
      </c>
      <c r="BL599" s="17" t="s">
        <v>85</v>
      </c>
      <c r="BM599" s="17" t="s">
        <v>908</v>
      </c>
    </row>
    <row r="600" spans="2:65" s="11" customFormat="1" ht="13.5" x14ac:dyDescent="0.3">
      <c r="B600" s="177"/>
      <c r="D600" s="187" t="s">
        <v>263</v>
      </c>
      <c r="E600" s="186" t="s">
        <v>3</v>
      </c>
      <c r="F600" s="188" t="s">
        <v>909</v>
      </c>
      <c r="H600" s="189">
        <v>108.092</v>
      </c>
      <c r="I600" s="182"/>
      <c r="L600" s="177"/>
      <c r="M600" s="183"/>
      <c r="N600" s="184"/>
      <c r="O600" s="184"/>
      <c r="P600" s="184"/>
      <c r="Q600" s="184"/>
      <c r="R600" s="184"/>
      <c r="S600" s="184"/>
      <c r="T600" s="185"/>
      <c r="AT600" s="186" t="s">
        <v>263</v>
      </c>
      <c r="AU600" s="186" t="s">
        <v>79</v>
      </c>
      <c r="AV600" s="11" t="s">
        <v>79</v>
      </c>
      <c r="AW600" s="11" t="s">
        <v>36</v>
      </c>
      <c r="AX600" s="11" t="s">
        <v>72</v>
      </c>
      <c r="AY600" s="186" t="s">
        <v>254</v>
      </c>
    </row>
    <row r="601" spans="2:65" s="11" customFormat="1" ht="13.5" x14ac:dyDescent="0.3">
      <c r="B601" s="177"/>
      <c r="D601" s="187" t="s">
        <v>263</v>
      </c>
      <c r="E601" s="186" t="s">
        <v>3</v>
      </c>
      <c r="F601" s="188" t="s">
        <v>910</v>
      </c>
      <c r="H601" s="189">
        <v>7.8540000000000001</v>
      </c>
      <c r="I601" s="182"/>
      <c r="L601" s="177"/>
      <c r="M601" s="183"/>
      <c r="N601" s="184"/>
      <c r="O601" s="184"/>
      <c r="P601" s="184"/>
      <c r="Q601" s="184"/>
      <c r="R601" s="184"/>
      <c r="S601" s="184"/>
      <c r="T601" s="185"/>
      <c r="AT601" s="186" t="s">
        <v>263</v>
      </c>
      <c r="AU601" s="186" t="s">
        <v>79</v>
      </c>
      <c r="AV601" s="11" t="s">
        <v>79</v>
      </c>
      <c r="AW601" s="11" t="s">
        <v>36</v>
      </c>
      <c r="AX601" s="11" t="s">
        <v>72</v>
      </c>
      <c r="AY601" s="186" t="s">
        <v>254</v>
      </c>
    </row>
    <row r="602" spans="2:65" s="11" customFormat="1" ht="13.5" x14ac:dyDescent="0.3">
      <c r="B602" s="177"/>
      <c r="D602" s="187" t="s">
        <v>263</v>
      </c>
      <c r="E602" s="186" t="s">
        <v>3</v>
      </c>
      <c r="F602" s="188" t="s">
        <v>911</v>
      </c>
      <c r="H602" s="189">
        <v>14.7</v>
      </c>
      <c r="I602" s="182"/>
      <c r="L602" s="177"/>
      <c r="M602" s="183"/>
      <c r="N602" s="184"/>
      <c r="O602" s="184"/>
      <c r="P602" s="184"/>
      <c r="Q602" s="184"/>
      <c r="R602" s="184"/>
      <c r="S602" s="184"/>
      <c r="T602" s="185"/>
      <c r="AT602" s="186" t="s">
        <v>263</v>
      </c>
      <c r="AU602" s="186" t="s">
        <v>79</v>
      </c>
      <c r="AV602" s="11" t="s">
        <v>79</v>
      </c>
      <c r="AW602" s="11" t="s">
        <v>36</v>
      </c>
      <c r="AX602" s="11" t="s">
        <v>72</v>
      </c>
      <c r="AY602" s="186" t="s">
        <v>254</v>
      </c>
    </row>
    <row r="603" spans="2:65" s="11" customFormat="1" ht="13.5" x14ac:dyDescent="0.3">
      <c r="B603" s="177"/>
      <c r="D603" s="187" t="s">
        <v>263</v>
      </c>
      <c r="E603" s="186" t="s">
        <v>3</v>
      </c>
      <c r="F603" s="188" t="s">
        <v>912</v>
      </c>
      <c r="H603" s="189">
        <v>5.8540000000000001</v>
      </c>
      <c r="I603" s="182"/>
      <c r="L603" s="177"/>
      <c r="M603" s="183"/>
      <c r="N603" s="184"/>
      <c r="O603" s="184"/>
      <c r="P603" s="184"/>
      <c r="Q603" s="184"/>
      <c r="R603" s="184"/>
      <c r="S603" s="184"/>
      <c r="T603" s="185"/>
      <c r="AT603" s="186" t="s">
        <v>263</v>
      </c>
      <c r="AU603" s="186" t="s">
        <v>79</v>
      </c>
      <c r="AV603" s="11" t="s">
        <v>79</v>
      </c>
      <c r="AW603" s="11" t="s">
        <v>36</v>
      </c>
      <c r="AX603" s="11" t="s">
        <v>72</v>
      </c>
      <c r="AY603" s="186" t="s">
        <v>254</v>
      </c>
    </row>
    <row r="604" spans="2:65" s="12" customFormat="1" ht="13.5" x14ac:dyDescent="0.3">
      <c r="B604" s="190"/>
      <c r="D604" s="178" t="s">
        <v>263</v>
      </c>
      <c r="E604" s="191" t="s">
        <v>3</v>
      </c>
      <c r="F604" s="192" t="s">
        <v>277</v>
      </c>
      <c r="H604" s="193">
        <v>136.5</v>
      </c>
      <c r="I604" s="194"/>
      <c r="L604" s="190"/>
      <c r="M604" s="195"/>
      <c r="N604" s="196"/>
      <c r="O604" s="196"/>
      <c r="P604" s="196"/>
      <c r="Q604" s="196"/>
      <c r="R604" s="196"/>
      <c r="S604" s="196"/>
      <c r="T604" s="197"/>
      <c r="AT604" s="198" t="s">
        <v>263</v>
      </c>
      <c r="AU604" s="198" t="s">
        <v>79</v>
      </c>
      <c r="AV604" s="12" t="s">
        <v>82</v>
      </c>
      <c r="AW604" s="12" t="s">
        <v>36</v>
      </c>
      <c r="AX604" s="12" t="s">
        <v>9</v>
      </c>
      <c r="AY604" s="198" t="s">
        <v>254</v>
      </c>
    </row>
    <row r="605" spans="2:65" s="1" customFormat="1" ht="31.5" customHeight="1" x14ac:dyDescent="0.3">
      <c r="B605" s="164"/>
      <c r="C605" s="165" t="s">
        <v>913</v>
      </c>
      <c r="D605" s="165" t="s">
        <v>256</v>
      </c>
      <c r="E605" s="166" t="s">
        <v>914</v>
      </c>
      <c r="F605" s="167" t="s">
        <v>915</v>
      </c>
      <c r="G605" s="168" t="s">
        <v>669</v>
      </c>
      <c r="H605" s="169">
        <v>171.2</v>
      </c>
      <c r="I605" s="170"/>
      <c r="J605" s="171">
        <f>ROUND(I605*H605,0)</f>
        <v>0</v>
      </c>
      <c r="K605" s="167" t="s">
        <v>3</v>
      </c>
      <c r="L605" s="34"/>
      <c r="M605" s="172" t="s">
        <v>3</v>
      </c>
      <c r="N605" s="173" t="s">
        <v>43</v>
      </c>
      <c r="O605" s="35"/>
      <c r="P605" s="174">
        <f>O605*H605</f>
        <v>0</v>
      </c>
      <c r="Q605" s="174">
        <v>2.2900000000000001E-4</v>
      </c>
      <c r="R605" s="174">
        <f>Q605*H605</f>
        <v>3.9204799999999998E-2</v>
      </c>
      <c r="S605" s="174">
        <v>0</v>
      </c>
      <c r="T605" s="175">
        <f>S605*H605</f>
        <v>0</v>
      </c>
      <c r="AR605" s="17" t="s">
        <v>85</v>
      </c>
      <c r="AT605" s="17" t="s">
        <v>256</v>
      </c>
      <c r="AU605" s="17" t="s">
        <v>79</v>
      </c>
      <c r="AY605" s="17" t="s">
        <v>254</v>
      </c>
      <c r="BE605" s="176">
        <f>IF(N605="základní",J605,0)</f>
        <v>0</v>
      </c>
      <c r="BF605" s="176">
        <f>IF(N605="snížená",J605,0)</f>
        <v>0</v>
      </c>
      <c r="BG605" s="176">
        <f>IF(N605="zákl. přenesená",J605,0)</f>
        <v>0</v>
      </c>
      <c r="BH605" s="176">
        <f>IF(N605="sníž. přenesená",J605,0)</f>
        <v>0</v>
      </c>
      <c r="BI605" s="176">
        <f>IF(N605="nulová",J605,0)</f>
        <v>0</v>
      </c>
      <c r="BJ605" s="17" t="s">
        <v>9</v>
      </c>
      <c r="BK605" s="176">
        <f>ROUND(I605*H605,0)</f>
        <v>0</v>
      </c>
      <c r="BL605" s="17" t="s">
        <v>85</v>
      </c>
      <c r="BM605" s="17" t="s">
        <v>916</v>
      </c>
    </row>
    <row r="606" spans="2:65" s="11" customFormat="1" ht="13.5" x14ac:dyDescent="0.3">
      <c r="B606" s="177"/>
      <c r="D606" s="187" t="s">
        <v>263</v>
      </c>
      <c r="E606" s="186" t="s">
        <v>3</v>
      </c>
      <c r="F606" s="188" t="s">
        <v>917</v>
      </c>
      <c r="H606" s="189">
        <v>89</v>
      </c>
      <c r="I606" s="182"/>
      <c r="L606" s="177"/>
      <c r="M606" s="183"/>
      <c r="N606" s="184"/>
      <c r="O606" s="184"/>
      <c r="P606" s="184"/>
      <c r="Q606" s="184"/>
      <c r="R606" s="184"/>
      <c r="S606" s="184"/>
      <c r="T606" s="185"/>
      <c r="AT606" s="186" t="s">
        <v>263</v>
      </c>
      <c r="AU606" s="186" t="s">
        <v>79</v>
      </c>
      <c r="AV606" s="11" t="s">
        <v>79</v>
      </c>
      <c r="AW606" s="11" t="s">
        <v>36</v>
      </c>
      <c r="AX606" s="11" t="s">
        <v>72</v>
      </c>
      <c r="AY606" s="186" t="s">
        <v>254</v>
      </c>
    </row>
    <row r="607" spans="2:65" s="11" customFormat="1" ht="13.5" x14ac:dyDescent="0.3">
      <c r="B607" s="177"/>
      <c r="D607" s="187" t="s">
        <v>263</v>
      </c>
      <c r="E607" s="186" t="s">
        <v>3</v>
      </c>
      <c r="F607" s="188" t="s">
        <v>918</v>
      </c>
      <c r="H607" s="189">
        <v>82.2</v>
      </c>
      <c r="I607" s="182"/>
      <c r="L607" s="177"/>
      <c r="M607" s="183"/>
      <c r="N607" s="184"/>
      <c r="O607" s="184"/>
      <c r="P607" s="184"/>
      <c r="Q607" s="184"/>
      <c r="R607" s="184"/>
      <c r="S607" s="184"/>
      <c r="T607" s="185"/>
      <c r="AT607" s="186" t="s">
        <v>263</v>
      </c>
      <c r="AU607" s="186" t="s">
        <v>79</v>
      </c>
      <c r="AV607" s="11" t="s">
        <v>79</v>
      </c>
      <c r="AW607" s="11" t="s">
        <v>36</v>
      </c>
      <c r="AX607" s="11" t="s">
        <v>72</v>
      </c>
      <c r="AY607" s="186" t="s">
        <v>254</v>
      </c>
    </row>
    <row r="608" spans="2:65" s="12" customFormat="1" ht="13.5" x14ac:dyDescent="0.3">
      <c r="B608" s="190"/>
      <c r="D608" s="178" t="s">
        <v>263</v>
      </c>
      <c r="E608" s="191" t="s">
        <v>3</v>
      </c>
      <c r="F608" s="192" t="s">
        <v>277</v>
      </c>
      <c r="H608" s="193">
        <v>171.2</v>
      </c>
      <c r="I608" s="194"/>
      <c r="L608" s="190"/>
      <c r="M608" s="195"/>
      <c r="N608" s="196"/>
      <c r="O608" s="196"/>
      <c r="P608" s="196"/>
      <c r="Q608" s="196"/>
      <c r="R608" s="196"/>
      <c r="S608" s="196"/>
      <c r="T608" s="197"/>
      <c r="AT608" s="198" t="s">
        <v>263</v>
      </c>
      <c r="AU608" s="198" t="s">
        <v>79</v>
      </c>
      <c r="AV608" s="12" t="s">
        <v>82</v>
      </c>
      <c r="AW608" s="12" t="s">
        <v>36</v>
      </c>
      <c r="AX608" s="12" t="s">
        <v>9</v>
      </c>
      <c r="AY608" s="198" t="s">
        <v>254</v>
      </c>
    </row>
    <row r="609" spans="2:65" s="1" customFormat="1" ht="22.5" customHeight="1" x14ac:dyDescent="0.3">
      <c r="B609" s="164"/>
      <c r="C609" s="165" t="s">
        <v>919</v>
      </c>
      <c r="D609" s="165" t="s">
        <v>256</v>
      </c>
      <c r="E609" s="166" t="s">
        <v>920</v>
      </c>
      <c r="F609" s="167" t="s">
        <v>921</v>
      </c>
      <c r="G609" s="168" t="s">
        <v>669</v>
      </c>
      <c r="H609" s="169">
        <v>171.2</v>
      </c>
      <c r="I609" s="170"/>
      <c r="J609" s="171">
        <f>ROUND(I609*H609,0)</f>
        <v>0</v>
      </c>
      <c r="K609" s="167" t="s">
        <v>260</v>
      </c>
      <c r="L609" s="34"/>
      <c r="M609" s="172" t="s">
        <v>3</v>
      </c>
      <c r="N609" s="173" t="s">
        <v>43</v>
      </c>
      <c r="O609" s="35"/>
      <c r="P609" s="174">
        <f>O609*H609</f>
        <v>0</v>
      </c>
      <c r="Q609" s="174">
        <v>9.8900000000000002E-6</v>
      </c>
      <c r="R609" s="174">
        <f>Q609*H609</f>
        <v>1.6931679999999999E-3</v>
      </c>
      <c r="S609" s="174">
        <v>0</v>
      </c>
      <c r="T609" s="175">
        <f>S609*H609</f>
        <v>0</v>
      </c>
      <c r="AR609" s="17" t="s">
        <v>85</v>
      </c>
      <c r="AT609" s="17" t="s">
        <v>256</v>
      </c>
      <c r="AU609" s="17" t="s">
        <v>79</v>
      </c>
      <c r="AY609" s="17" t="s">
        <v>254</v>
      </c>
      <c r="BE609" s="176">
        <f>IF(N609="základní",J609,0)</f>
        <v>0</v>
      </c>
      <c r="BF609" s="176">
        <f>IF(N609="snížená",J609,0)</f>
        <v>0</v>
      </c>
      <c r="BG609" s="176">
        <f>IF(N609="zákl. přenesená",J609,0)</f>
        <v>0</v>
      </c>
      <c r="BH609" s="176">
        <f>IF(N609="sníž. přenesená",J609,0)</f>
        <v>0</v>
      </c>
      <c r="BI609" s="176">
        <f>IF(N609="nulová",J609,0)</f>
        <v>0</v>
      </c>
      <c r="BJ609" s="17" t="s">
        <v>9</v>
      </c>
      <c r="BK609" s="176">
        <f>ROUND(I609*H609,0)</f>
        <v>0</v>
      </c>
      <c r="BL609" s="17" t="s">
        <v>85</v>
      </c>
      <c r="BM609" s="17" t="s">
        <v>922</v>
      </c>
    </row>
    <row r="610" spans="2:65" s="11" customFormat="1" ht="13.5" x14ac:dyDescent="0.3">
      <c r="B610" s="177"/>
      <c r="D610" s="187" t="s">
        <v>263</v>
      </c>
      <c r="E610" s="186" t="s">
        <v>3</v>
      </c>
      <c r="F610" s="188" t="s">
        <v>917</v>
      </c>
      <c r="H610" s="189">
        <v>89</v>
      </c>
      <c r="I610" s="182"/>
      <c r="L610" s="177"/>
      <c r="M610" s="183"/>
      <c r="N610" s="184"/>
      <c r="O610" s="184"/>
      <c r="P610" s="184"/>
      <c r="Q610" s="184"/>
      <c r="R610" s="184"/>
      <c r="S610" s="184"/>
      <c r="T610" s="185"/>
      <c r="AT610" s="186" t="s">
        <v>263</v>
      </c>
      <c r="AU610" s="186" t="s">
        <v>79</v>
      </c>
      <c r="AV610" s="11" t="s">
        <v>79</v>
      </c>
      <c r="AW610" s="11" t="s">
        <v>36</v>
      </c>
      <c r="AX610" s="11" t="s">
        <v>72</v>
      </c>
      <c r="AY610" s="186" t="s">
        <v>254</v>
      </c>
    </row>
    <row r="611" spans="2:65" s="11" customFormat="1" ht="13.5" x14ac:dyDescent="0.3">
      <c r="B611" s="177"/>
      <c r="D611" s="187" t="s">
        <v>263</v>
      </c>
      <c r="E611" s="186" t="s">
        <v>3</v>
      </c>
      <c r="F611" s="188" t="s">
        <v>918</v>
      </c>
      <c r="H611" s="189">
        <v>82.2</v>
      </c>
      <c r="I611" s="182"/>
      <c r="L611" s="177"/>
      <c r="M611" s="183"/>
      <c r="N611" s="184"/>
      <c r="O611" s="184"/>
      <c r="P611" s="184"/>
      <c r="Q611" s="184"/>
      <c r="R611" s="184"/>
      <c r="S611" s="184"/>
      <c r="T611" s="185"/>
      <c r="AT611" s="186" t="s">
        <v>263</v>
      </c>
      <c r="AU611" s="186" t="s">
        <v>79</v>
      </c>
      <c r="AV611" s="11" t="s">
        <v>79</v>
      </c>
      <c r="AW611" s="11" t="s">
        <v>36</v>
      </c>
      <c r="AX611" s="11" t="s">
        <v>72</v>
      </c>
      <c r="AY611" s="186" t="s">
        <v>254</v>
      </c>
    </row>
    <row r="612" spans="2:65" s="12" customFormat="1" ht="13.5" x14ac:dyDescent="0.3">
      <c r="B612" s="190"/>
      <c r="D612" s="187" t="s">
        <v>263</v>
      </c>
      <c r="E612" s="198" t="s">
        <v>3</v>
      </c>
      <c r="F612" s="199" t="s">
        <v>277</v>
      </c>
      <c r="H612" s="200">
        <v>171.2</v>
      </c>
      <c r="I612" s="194"/>
      <c r="L612" s="190"/>
      <c r="M612" s="195"/>
      <c r="N612" s="196"/>
      <c r="O612" s="196"/>
      <c r="P612" s="196"/>
      <c r="Q612" s="196"/>
      <c r="R612" s="196"/>
      <c r="S612" s="196"/>
      <c r="T612" s="197"/>
      <c r="AT612" s="198" t="s">
        <v>263</v>
      </c>
      <c r="AU612" s="198" t="s">
        <v>79</v>
      </c>
      <c r="AV612" s="12" t="s">
        <v>82</v>
      </c>
      <c r="AW612" s="12" t="s">
        <v>36</v>
      </c>
      <c r="AX612" s="12" t="s">
        <v>9</v>
      </c>
      <c r="AY612" s="198" t="s">
        <v>254</v>
      </c>
    </row>
    <row r="613" spans="2:65" s="10" customFormat="1" ht="29.85" customHeight="1" x14ac:dyDescent="0.3">
      <c r="B613" s="150"/>
      <c r="D613" s="161" t="s">
        <v>71</v>
      </c>
      <c r="E613" s="162" t="s">
        <v>339</v>
      </c>
      <c r="F613" s="162" t="s">
        <v>923</v>
      </c>
      <c r="I613" s="153"/>
      <c r="J613" s="163">
        <f>BK613</f>
        <v>0</v>
      </c>
      <c r="L613" s="150"/>
      <c r="M613" s="155"/>
      <c r="N613" s="156"/>
      <c r="O613" s="156"/>
      <c r="P613" s="157">
        <f>SUM(P614:P712)</f>
        <v>0</v>
      </c>
      <c r="Q613" s="156"/>
      <c r="R613" s="157">
        <f>SUM(R614:R712)</f>
        <v>16.253737604999998</v>
      </c>
      <c r="S613" s="156"/>
      <c r="T613" s="158">
        <f>SUM(T614:T712)</f>
        <v>331.8744220000001</v>
      </c>
      <c r="AR613" s="151" t="s">
        <v>9</v>
      </c>
      <c r="AT613" s="159" t="s">
        <v>71</v>
      </c>
      <c r="AU613" s="159" t="s">
        <v>9</v>
      </c>
      <c r="AY613" s="151" t="s">
        <v>254</v>
      </c>
      <c r="BK613" s="160">
        <f>SUM(BK614:BK712)</f>
        <v>0</v>
      </c>
    </row>
    <row r="614" spans="2:65" s="1" customFormat="1" ht="31.5" customHeight="1" x14ac:dyDescent="0.3">
      <c r="B614" s="164"/>
      <c r="C614" s="165" t="s">
        <v>924</v>
      </c>
      <c r="D614" s="165" t="s">
        <v>256</v>
      </c>
      <c r="E614" s="166" t="s">
        <v>925</v>
      </c>
      <c r="F614" s="167" t="s">
        <v>926</v>
      </c>
      <c r="G614" s="168" t="s">
        <v>669</v>
      </c>
      <c r="H614" s="169">
        <v>50</v>
      </c>
      <c r="I614" s="170"/>
      <c r="J614" s="171">
        <f>ROUND(I614*H614,0)</f>
        <v>0</v>
      </c>
      <c r="K614" s="167" t="s">
        <v>260</v>
      </c>
      <c r="L614" s="34"/>
      <c r="M614" s="172" t="s">
        <v>3</v>
      </c>
      <c r="N614" s="173" t="s">
        <v>43</v>
      </c>
      <c r="O614" s="35"/>
      <c r="P614" s="174">
        <f>O614*H614</f>
        <v>0</v>
      </c>
      <c r="Q614" s="174">
        <v>0.12949959999999999</v>
      </c>
      <c r="R614" s="174">
        <f>Q614*H614</f>
        <v>6.4749799999999995</v>
      </c>
      <c r="S614" s="174">
        <v>0</v>
      </c>
      <c r="T614" s="175">
        <f>S614*H614</f>
        <v>0</v>
      </c>
      <c r="AR614" s="17" t="s">
        <v>85</v>
      </c>
      <c r="AT614" s="17" t="s">
        <v>256</v>
      </c>
      <c r="AU614" s="17" t="s">
        <v>79</v>
      </c>
      <c r="AY614" s="17" t="s">
        <v>254</v>
      </c>
      <c r="BE614" s="176">
        <f>IF(N614="základní",J614,0)</f>
        <v>0</v>
      </c>
      <c r="BF614" s="176">
        <f>IF(N614="snížená",J614,0)</f>
        <v>0</v>
      </c>
      <c r="BG614" s="176">
        <f>IF(N614="zákl. přenesená",J614,0)</f>
        <v>0</v>
      </c>
      <c r="BH614" s="176">
        <f>IF(N614="sníž. přenesená",J614,0)</f>
        <v>0</v>
      </c>
      <c r="BI614" s="176">
        <f>IF(N614="nulová",J614,0)</f>
        <v>0</v>
      </c>
      <c r="BJ614" s="17" t="s">
        <v>9</v>
      </c>
      <c r="BK614" s="176">
        <f>ROUND(I614*H614,0)</f>
        <v>0</v>
      </c>
      <c r="BL614" s="17" t="s">
        <v>85</v>
      </c>
      <c r="BM614" s="17" t="s">
        <v>927</v>
      </c>
    </row>
    <row r="615" spans="2:65" s="11" customFormat="1" ht="13.5" x14ac:dyDescent="0.3">
      <c r="B615" s="177"/>
      <c r="D615" s="178" t="s">
        <v>263</v>
      </c>
      <c r="E615" s="179" t="s">
        <v>3</v>
      </c>
      <c r="F615" s="180" t="s">
        <v>928</v>
      </c>
      <c r="H615" s="181">
        <v>50</v>
      </c>
      <c r="I615" s="182"/>
      <c r="L615" s="177"/>
      <c r="M615" s="183"/>
      <c r="N615" s="184"/>
      <c r="O615" s="184"/>
      <c r="P615" s="184"/>
      <c r="Q615" s="184"/>
      <c r="R615" s="184"/>
      <c r="S615" s="184"/>
      <c r="T615" s="185"/>
      <c r="AT615" s="186" t="s">
        <v>263</v>
      </c>
      <c r="AU615" s="186" t="s">
        <v>79</v>
      </c>
      <c r="AV615" s="11" t="s">
        <v>79</v>
      </c>
      <c r="AW615" s="11" t="s">
        <v>36</v>
      </c>
      <c r="AX615" s="11" t="s">
        <v>9</v>
      </c>
      <c r="AY615" s="186" t="s">
        <v>254</v>
      </c>
    </row>
    <row r="616" spans="2:65" s="1" customFormat="1" ht="22.5" customHeight="1" x14ac:dyDescent="0.3">
      <c r="B616" s="164"/>
      <c r="C616" s="210" t="s">
        <v>132</v>
      </c>
      <c r="D616" s="210" t="s">
        <v>368</v>
      </c>
      <c r="E616" s="211" t="s">
        <v>929</v>
      </c>
      <c r="F616" s="212" t="s">
        <v>930</v>
      </c>
      <c r="G616" s="213" t="s">
        <v>259</v>
      </c>
      <c r="H616" s="214">
        <v>50.5</v>
      </c>
      <c r="I616" s="215"/>
      <c r="J616" s="216">
        <f>ROUND(I616*H616,0)</f>
        <v>0</v>
      </c>
      <c r="K616" s="212" t="s">
        <v>260</v>
      </c>
      <c r="L616" s="217"/>
      <c r="M616" s="218" t="s">
        <v>3</v>
      </c>
      <c r="N616" s="219" t="s">
        <v>43</v>
      </c>
      <c r="O616" s="35"/>
      <c r="P616" s="174">
        <f>O616*H616</f>
        <v>0</v>
      </c>
      <c r="Q616" s="174">
        <v>5.5E-2</v>
      </c>
      <c r="R616" s="174">
        <f>Q616*H616</f>
        <v>2.7774999999999999</v>
      </c>
      <c r="S616" s="174">
        <v>0</v>
      </c>
      <c r="T616" s="175">
        <f>S616*H616</f>
        <v>0</v>
      </c>
      <c r="AR616" s="17" t="s">
        <v>335</v>
      </c>
      <c r="AT616" s="17" t="s">
        <v>368</v>
      </c>
      <c r="AU616" s="17" t="s">
        <v>79</v>
      </c>
      <c r="AY616" s="17" t="s">
        <v>254</v>
      </c>
      <c r="BE616" s="176">
        <f>IF(N616="základní",J616,0)</f>
        <v>0</v>
      </c>
      <c r="BF616" s="176">
        <f>IF(N616="snížená",J616,0)</f>
        <v>0</v>
      </c>
      <c r="BG616" s="176">
        <f>IF(N616="zákl. přenesená",J616,0)</f>
        <v>0</v>
      </c>
      <c r="BH616" s="176">
        <f>IF(N616="sníž. přenesená",J616,0)</f>
        <v>0</v>
      </c>
      <c r="BI616" s="176">
        <f>IF(N616="nulová",J616,0)</f>
        <v>0</v>
      </c>
      <c r="BJ616" s="17" t="s">
        <v>9</v>
      </c>
      <c r="BK616" s="176">
        <f>ROUND(I616*H616,0)</f>
        <v>0</v>
      </c>
      <c r="BL616" s="17" t="s">
        <v>85</v>
      </c>
      <c r="BM616" s="17" t="s">
        <v>931</v>
      </c>
    </row>
    <row r="617" spans="2:65" s="11" customFormat="1" ht="13.5" x14ac:dyDescent="0.3">
      <c r="B617" s="177"/>
      <c r="D617" s="178" t="s">
        <v>263</v>
      </c>
      <c r="E617" s="179" t="s">
        <v>3</v>
      </c>
      <c r="F617" s="180" t="s">
        <v>932</v>
      </c>
      <c r="H617" s="181">
        <v>50.5</v>
      </c>
      <c r="I617" s="182"/>
      <c r="L617" s="177"/>
      <c r="M617" s="183"/>
      <c r="N617" s="184"/>
      <c r="O617" s="184"/>
      <c r="P617" s="184"/>
      <c r="Q617" s="184"/>
      <c r="R617" s="184"/>
      <c r="S617" s="184"/>
      <c r="T617" s="185"/>
      <c r="AT617" s="186" t="s">
        <v>263</v>
      </c>
      <c r="AU617" s="186" t="s">
        <v>79</v>
      </c>
      <c r="AV617" s="11" t="s">
        <v>79</v>
      </c>
      <c r="AW617" s="11" t="s">
        <v>36</v>
      </c>
      <c r="AX617" s="11" t="s">
        <v>9</v>
      </c>
      <c r="AY617" s="186" t="s">
        <v>254</v>
      </c>
    </row>
    <row r="618" spans="2:65" s="1" customFormat="1" ht="22.5" customHeight="1" x14ac:dyDescent="0.3">
      <c r="B618" s="164"/>
      <c r="C618" s="165" t="s">
        <v>933</v>
      </c>
      <c r="D618" s="165" t="s">
        <v>256</v>
      </c>
      <c r="E618" s="166" t="s">
        <v>934</v>
      </c>
      <c r="F618" s="167" t="s">
        <v>935</v>
      </c>
      <c r="G618" s="168" t="s">
        <v>669</v>
      </c>
      <c r="H618" s="169">
        <v>21</v>
      </c>
      <c r="I618" s="170"/>
      <c r="J618" s="171">
        <f>ROUND(I618*H618,0)</f>
        <v>0</v>
      </c>
      <c r="K618" s="167" t="s">
        <v>260</v>
      </c>
      <c r="L618" s="34"/>
      <c r="M618" s="172" t="s">
        <v>3</v>
      </c>
      <c r="N618" s="173" t="s">
        <v>43</v>
      </c>
      <c r="O618" s="35"/>
      <c r="P618" s="174">
        <f>O618*H618</f>
        <v>0</v>
      </c>
      <c r="Q618" s="174">
        <v>0.29220869999999999</v>
      </c>
      <c r="R618" s="174">
        <f>Q618*H618</f>
        <v>6.1363826999999995</v>
      </c>
      <c r="S618" s="174">
        <v>0</v>
      </c>
      <c r="T618" s="175">
        <f>S618*H618</f>
        <v>0</v>
      </c>
      <c r="AR618" s="17" t="s">
        <v>85</v>
      </c>
      <c r="AT618" s="17" t="s">
        <v>256</v>
      </c>
      <c r="AU618" s="17" t="s">
        <v>79</v>
      </c>
      <c r="AY618" s="17" t="s">
        <v>254</v>
      </c>
      <c r="BE618" s="176">
        <f>IF(N618="základní",J618,0)</f>
        <v>0</v>
      </c>
      <c r="BF618" s="176">
        <f>IF(N618="snížená",J618,0)</f>
        <v>0</v>
      </c>
      <c r="BG618" s="176">
        <f>IF(N618="zákl. přenesená",J618,0)</f>
        <v>0</v>
      </c>
      <c r="BH618" s="176">
        <f>IF(N618="sníž. přenesená",J618,0)</f>
        <v>0</v>
      </c>
      <c r="BI618" s="176">
        <f>IF(N618="nulová",J618,0)</f>
        <v>0</v>
      </c>
      <c r="BJ618" s="17" t="s">
        <v>9</v>
      </c>
      <c r="BK618" s="176">
        <f>ROUND(I618*H618,0)</f>
        <v>0</v>
      </c>
      <c r="BL618" s="17" t="s">
        <v>85</v>
      </c>
      <c r="BM618" s="17" t="s">
        <v>936</v>
      </c>
    </row>
    <row r="619" spans="2:65" s="11" customFormat="1" ht="13.5" x14ac:dyDescent="0.3">
      <c r="B619" s="177"/>
      <c r="D619" s="178" t="s">
        <v>263</v>
      </c>
      <c r="E619" s="179" t="s">
        <v>3</v>
      </c>
      <c r="F619" s="180" t="s">
        <v>865</v>
      </c>
      <c r="H619" s="181">
        <v>21</v>
      </c>
      <c r="I619" s="182"/>
      <c r="L619" s="177"/>
      <c r="M619" s="183"/>
      <c r="N619" s="184"/>
      <c r="O619" s="184"/>
      <c r="P619" s="184"/>
      <c r="Q619" s="184"/>
      <c r="R619" s="184"/>
      <c r="S619" s="184"/>
      <c r="T619" s="185"/>
      <c r="AT619" s="186" t="s">
        <v>263</v>
      </c>
      <c r="AU619" s="186" t="s">
        <v>79</v>
      </c>
      <c r="AV619" s="11" t="s">
        <v>79</v>
      </c>
      <c r="AW619" s="11" t="s">
        <v>36</v>
      </c>
      <c r="AX619" s="11" t="s">
        <v>9</v>
      </c>
      <c r="AY619" s="186" t="s">
        <v>254</v>
      </c>
    </row>
    <row r="620" spans="2:65" s="1" customFormat="1" ht="22.5" customHeight="1" x14ac:dyDescent="0.3">
      <c r="B620" s="164"/>
      <c r="C620" s="210" t="s">
        <v>937</v>
      </c>
      <c r="D620" s="210" t="s">
        <v>368</v>
      </c>
      <c r="E620" s="211" t="s">
        <v>938</v>
      </c>
      <c r="F620" s="212" t="s">
        <v>939</v>
      </c>
      <c r="G620" s="213" t="s">
        <v>259</v>
      </c>
      <c r="H620" s="214">
        <v>21</v>
      </c>
      <c r="I620" s="215"/>
      <c r="J620" s="216">
        <f>ROUND(I620*H620,0)</f>
        <v>0</v>
      </c>
      <c r="K620" s="212" t="s">
        <v>3</v>
      </c>
      <c r="L620" s="217"/>
      <c r="M620" s="218" t="s">
        <v>3</v>
      </c>
      <c r="N620" s="219" t="s">
        <v>43</v>
      </c>
      <c r="O620" s="35"/>
      <c r="P620" s="174">
        <f>O620*H620</f>
        <v>0</v>
      </c>
      <c r="Q620" s="174">
        <v>1.5599999999999999E-2</v>
      </c>
      <c r="R620" s="174">
        <f>Q620*H620</f>
        <v>0.3276</v>
      </c>
      <c r="S620" s="174">
        <v>0</v>
      </c>
      <c r="T620" s="175">
        <f>S620*H620</f>
        <v>0</v>
      </c>
      <c r="AR620" s="17" t="s">
        <v>335</v>
      </c>
      <c r="AT620" s="17" t="s">
        <v>368</v>
      </c>
      <c r="AU620" s="17" t="s">
        <v>79</v>
      </c>
      <c r="AY620" s="17" t="s">
        <v>254</v>
      </c>
      <c r="BE620" s="176">
        <f>IF(N620="základní",J620,0)</f>
        <v>0</v>
      </c>
      <c r="BF620" s="176">
        <f>IF(N620="snížená",J620,0)</f>
        <v>0</v>
      </c>
      <c r="BG620" s="176">
        <f>IF(N620="zákl. přenesená",J620,0)</f>
        <v>0</v>
      </c>
      <c r="BH620" s="176">
        <f>IF(N620="sníž. přenesená",J620,0)</f>
        <v>0</v>
      </c>
      <c r="BI620" s="176">
        <f>IF(N620="nulová",J620,0)</f>
        <v>0</v>
      </c>
      <c r="BJ620" s="17" t="s">
        <v>9</v>
      </c>
      <c r="BK620" s="176">
        <f>ROUND(I620*H620,0)</f>
        <v>0</v>
      </c>
      <c r="BL620" s="17" t="s">
        <v>85</v>
      </c>
      <c r="BM620" s="17" t="s">
        <v>940</v>
      </c>
    </row>
    <row r="621" spans="2:65" s="11" customFormat="1" ht="13.5" x14ac:dyDescent="0.3">
      <c r="B621" s="177"/>
      <c r="D621" s="178" t="s">
        <v>263</v>
      </c>
      <c r="E621" s="179" t="s">
        <v>3</v>
      </c>
      <c r="F621" s="180" t="s">
        <v>8</v>
      </c>
      <c r="H621" s="181">
        <v>21</v>
      </c>
      <c r="I621" s="182"/>
      <c r="L621" s="177"/>
      <c r="M621" s="183"/>
      <c r="N621" s="184"/>
      <c r="O621" s="184"/>
      <c r="P621" s="184"/>
      <c r="Q621" s="184"/>
      <c r="R621" s="184"/>
      <c r="S621" s="184"/>
      <c r="T621" s="185"/>
      <c r="AT621" s="186" t="s">
        <v>263</v>
      </c>
      <c r="AU621" s="186" t="s">
        <v>79</v>
      </c>
      <c r="AV621" s="11" t="s">
        <v>79</v>
      </c>
      <c r="AW621" s="11" t="s">
        <v>36</v>
      </c>
      <c r="AX621" s="11" t="s">
        <v>9</v>
      </c>
      <c r="AY621" s="186" t="s">
        <v>254</v>
      </c>
    </row>
    <row r="622" spans="2:65" s="1" customFormat="1" ht="22.5" customHeight="1" x14ac:dyDescent="0.3">
      <c r="B622" s="164"/>
      <c r="C622" s="210" t="s">
        <v>941</v>
      </c>
      <c r="D622" s="210" t="s">
        <v>368</v>
      </c>
      <c r="E622" s="211" t="s">
        <v>942</v>
      </c>
      <c r="F622" s="212" t="s">
        <v>943</v>
      </c>
      <c r="G622" s="213" t="s">
        <v>259</v>
      </c>
      <c r="H622" s="214">
        <v>2</v>
      </c>
      <c r="I622" s="215"/>
      <c r="J622" s="216">
        <f>ROUND(I622*H622,0)</f>
        <v>0</v>
      </c>
      <c r="K622" s="212" t="s">
        <v>3</v>
      </c>
      <c r="L622" s="217"/>
      <c r="M622" s="218" t="s">
        <v>3</v>
      </c>
      <c r="N622" s="219" t="s">
        <v>43</v>
      </c>
      <c r="O622" s="35"/>
      <c r="P622" s="174">
        <f>O622*H622</f>
        <v>0</v>
      </c>
      <c r="Q622" s="174">
        <v>1.3500000000000001E-3</v>
      </c>
      <c r="R622" s="174">
        <f>Q622*H622</f>
        <v>2.7000000000000001E-3</v>
      </c>
      <c r="S622" s="174">
        <v>0</v>
      </c>
      <c r="T622" s="175">
        <f>S622*H622</f>
        <v>0</v>
      </c>
      <c r="AR622" s="17" t="s">
        <v>335</v>
      </c>
      <c r="AT622" s="17" t="s">
        <v>368</v>
      </c>
      <c r="AU622" s="17" t="s">
        <v>79</v>
      </c>
      <c r="AY622" s="17" t="s">
        <v>254</v>
      </c>
      <c r="BE622" s="176">
        <f>IF(N622="základní",J622,0)</f>
        <v>0</v>
      </c>
      <c r="BF622" s="176">
        <f>IF(N622="snížená",J622,0)</f>
        <v>0</v>
      </c>
      <c r="BG622" s="176">
        <f>IF(N622="zákl. přenesená",J622,0)</f>
        <v>0</v>
      </c>
      <c r="BH622" s="176">
        <f>IF(N622="sníž. přenesená",J622,0)</f>
        <v>0</v>
      </c>
      <c r="BI622" s="176">
        <f>IF(N622="nulová",J622,0)</f>
        <v>0</v>
      </c>
      <c r="BJ622" s="17" t="s">
        <v>9</v>
      </c>
      <c r="BK622" s="176">
        <f>ROUND(I622*H622,0)</f>
        <v>0</v>
      </c>
      <c r="BL622" s="17" t="s">
        <v>85</v>
      </c>
      <c r="BM622" s="17" t="s">
        <v>944</v>
      </c>
    </row>
    <row r="623" spans="2:65" s="11" customFormat="1" ht="13.5" x14ac:dyDescent="0.3">
      <c r="B623" s="177"/>
      <c r="D623" s="178" t="s">
        <v>263</v>
      </c>
      <c r="E623" s="179" t="s">
        <v>3</v>
      </c>
      <c r="F623" s="180" t="s">
        <v>79</v>
      </c>
      <c r="H623" s="181">
        <v>2</v>
      </c>
      <c r="I623" s="182"/>
      <c r="L623" s="177"/>
      <c r="M623" s="183"/>
      <c r="N623" s="184"/>
      <c r="O623" s="184"/>
      <c r="P623" s="184"/>
      <c r="Q623" s="184"/>
      <c r="R623" s="184"/>
      <c r="S623" s="184"/>
      <c r="T623" s="185"/>
      <c r="AT623" s="186" t="s">
        <v>263</v>
      </c>
      <c r="AU623" s="186" t="s">
        <v>79</v>
      </c>
      <c r="AV623" s="11" t="s">
        <v>79</v>
      </c>
      <c r="AW623" s="11" t="s">
        <v>36</v>
      </c>
      <c r="AX623" s="11" t="s">
        <v>9</v>
      </c>
      <c r="AY623" s="186" t="s">
        <v>254</v>
      </c>
    </row>
    <row r="624" spans="2:65" s="1" customFormat="1" ht="22.5" customHeight="1" x14ac:dyDescent="0.3">
      <c r="B624" s="164"/>
      <c r="C624" s="210" t="s">
        <v>27</v>
      </c>
      <c r="D624" s="210" t="s">
        <v>368</v>
      </c>
      <c r="E624" s="211" t="s">
        <v>945</v>
      </c>
      <c r="F624" s="212" t="s">
        <v>946</v>
      </c>
      <c r="G624" s="213" t="s">
        <v>259</v>
      </c>
      <c r="H624" s="214">
        <v>2</v>
      </c>
      <c r="I624" s="215"/>
      <c r="J624" s="216">
        <f>ROUND(I624*H624,0)</f>
        <v>0</v>
      </c>
      <c r="K624" s="212" t="s">
        <v>3</v>
      </c>
      <c r="L624" s="217"/>
      <c r="M624" s="218" t="s">
        <v>3</v>
      </c>
      <c r="N624" s="219" t="s">
        <v>43</v>
      </c>
      <c r="O624" s="35"/>
      <c r="P624" s="174">
        <f>O624*H624</f>
        <v>0</v>
      </c>
      <c r="Q624" s="174">
        <v>8.9999999999999998E-4</v>
      </c>
      <c r="R624" s="174">
        <f>Q624*H624</f>
        <v>1.8E-3</v>
      </c>
      <c r="S624" s="174">
        <v>0</v>
      </c>
      <c r="T624" s="175">
        <f>S624*H624</f>
        <v>0</v>
      </c>
      <c r="AR624" s="17" t="s">
        <v>335</v>
      </c>
      <c r="AT624" s="17" t="s">
        <v>368</v>
      </c>
      <c r="AU624" s="17" t="s">
        <v>79</v>
      </c>
      <c r="AY624" s="17" t="s">
        <v>254</v>
      </c>
      <c r="BE624" s="176">
        <f>IF(N624="základní",J624,0)</f>
        <v>0</v>
      </c>
      <c r="BF624" s="176">
        <f>IF(N624="snížená",J624,0)</f>
        <v>0</v>
      </c>
      <c r="BG624" s="176">
        <f>IF(N624="zákl. přenesená",J624,0)</f>
        <v>0</v>
      </c>
      <c r="BH624" s="176">
        <f>IF(N624="sníž. přenesená",J624,0)</f>
        <v>0</v>
      </c>
      <c r="BI624" s="176">
        <f>IF(N624="nulová",J624,0)</f>
        <v>0</v>
      </c>
      <c r="BJ624" s="17" t="s">
        <v>9</v>
      </c>
      <c r="BK624" s="176">
        <f>ROUND(I624*H624,0)</f>
        <v>0</v>
      </c>
      <c r="BL624" s="17" t="s">
        <v>85</v>
      </c>
      <c r="BM624" s="17" t="s">
        <v>947</v>
      </c>
    </row>
    <row r="625" spans="2:65" s="11" customFormat="1" ht="13.5" x14ac:dyDescent="0.3">
      <c r="B625" s="177"/>
      <c r="D625" s="178" t="s">
        <v>263</v>
      </c>
      <c r="E625" s="179" t="s">
        <v>3</v>
      </c>
      <c r="F625" s="180" t="s">
        <v>79</v>
      </c>
      <c r="H625" s="181">
        <v>2</v>
      </c>
      <c r="I625" s="182"/>
      <c r="L625" s="177"/>
      <c r="M625" s="183"/>
      <c r="N625" s="184"/>
      <c r="O625" s="184"/>
      <c r="P625" s="184"/>
      <c r="Q625" s="184"/>
      <c r="R625" s="184"/>
      <c r="S625" s="184"/>
      <c r="T625" s="185"/>
      <c r="AT625" s="186" t="s">
        <v>263</v>
      </c>
      <c r="AU625" s="186" t="s">
        <v>79</v>
      </c>
      <c r="AV625" s="11" t="s">
        <v>79</v>
      </c>
      <c r="AW625" s="11" t="s">
        <v>36</v>
      </c>
      <c r="AX625" s="11" t="s">
        <v>9</v>
      </c>
      <c r="AY625" s="186" t="s">
        <v>254</v>
      </c>
    </row>
    <row r="626" spans="2:65" s="1" customFormat="1" ht="22.5" customHeight="1" x14ac:dyDescent="0.3">
      <c r="B626" s="164"/>
      <c r="C626" s="210" t="s">
        <v>948</v>
      </c>
      <c r="D626" s="210" t="s">
        <v>368</v>
      </c>
      <c r="E626" s="211" t="s">
        <v>949</v>
      </c>
      <c r="F626" s="212" t="s">
        <v>950</v>
      </c>
      <c r="G626" s="213" t="s">
        <v>259</v>
      </c>
      <c r="H626" s="214">
        <v>42</v>
      </c>
      <c r="I626" s="215"/>
      <c r="J626" s="216">
        <f>ROUND(I626*H626,0)</f>
        <v>0</v>
      </c>
      <c r="K626" s="212" t="s">
        <v>3</v>
      </c>
      <c r="L626" s="217"/>
      <c r="M626" s="218" t="s">
        <v>3</v>
      </c>
      <c r="N626" s="219" t="s">
        <v>43</v>
      </c>
      <c r="O626" s="35"/>
      <c r="P626" s="174">
        <f>O626*H626</f>
        <v>0</v>
      </c>
      <c r="Q626" s="174">
        <v>2.8999999999999998E-3</v>
      </c>
      <c r="R626" s="174">
        <f>Q626*H626</f>
        <v>0.12179999999999999</v>
      </c>
      <c r="S626" s="174">
        <v>0</v>
      </c>
      <c r="T626" s="175">
        <f>S626*H626</f>
        <v>0</v>
      </c>
      <c r="AR626" s="17" t="s">
        <v>335</v>
      </c>
      <c r="AT626" s="17" t="s">
        <v>368</v>
      </c>
      <c r="AU626" s="17" t="s">
        <v>79</v>
      </c>
      <c r="AY626" s="17" t="s">
        <v>254</v>
      </c>
      <c r="BE626" s="176">
        <f>IF(N626="základní",J626,0)</f>
        <v>0</v>
      </c>
      <c r="BF626" s="176">
        <f>IF(N626="snížená",J626,0)</f>
        <v>0</v>
      </c>
      <c r="BG626" s="176">
        <f>IF(N626="zákl. přenesená",J626,0)</f>
        <v>0</v>
      </c>
      <c r="BH626" s="176">
        <f>IF(N626="sníž. přenesená",J626,0)</f>
        <v>0</v>
      </c>
      <c r="BI626" s="176">
        <f>IF(N626="nulová",J626,0)</f>
        <v>0</v>
      </c>
      <c r="BJ626" s="17" t="s">
        <v>9</v>
      </c>
      <c r="BK626" s="176">
        <f>ROUND(I626*H626,0)</f>
        <v>0</v>
      </c>
      <c r="BL626" s="17" t="s">
        <v>85</v>
      </c>
      <c r="BM626" s="17" t="s">
        <v>951</v>
      </c>
    </row>
    <row r="627" spans="2:65" s="11" customFormat="1" ht="13.5" x14ac:dyDescent="0.3">
      <c r="B627" s="177"/>
      <c r="D627" s="178" t="s">
        <v>263</v>
      </c>
      <c r="E627" s="179" t="s">
        <v>3</v>
      </c>
      <c r="F627" s="180" t="s">
        <v>952</v>
      </c>
      <c r="H627" s="181">
        <v>42</v>
      </c>
      <c r="I627" s="182"/>
      <c r="L627" s="177"/>
      <c r="M627" s="183"/>
      <c r="N627" s="184"/>
      <c r="O627" s="184"/>
      <c r="P627" s="184"/>
      <c r="Q627" s="184"/>
      <c r="R627" s="184"/>
      <c r="S627" s="184"/>
      <c r="T627" s="185"/>
      <c r="AT627" s="186" t="s">
        <v>263</v>
      </c>
      <c r="AU627" s="186" t="s">
        <v>79</v>
      </c>
      <c r="AV627" s="11" t="s">
        <v>79</v>
      </c>
      <c r="AW627" s="11" t="s">
        <v>36</v>
      </c>
      <c r="AX627" s="11" t="s">
        <v>9</v>
      </c>
      <c r="AY627" s="186" t="s">
        <v>254</v>
      </c>
    </row>
    <row r="628" spans="2:65" s="1" customFormat="1" ht="22.5" customHeight="1" x14ac:dyDescent="0.3">
      <c r="B628" s="164"/>
      <c r="C628" s="165" t="s">
        <v>953</v>
      </c>
      <c r="D628" s="165" t="s">
        <v>256</v>
      </c>
      <c r="E628" s="166" t="s">
        <v>954</v>
      </c>
      <c r="F628" s="167" t="s">
        <v>955</v>
      </c>
      <c r="G628" s="168" t="s">
        <v>259</v>
      </c>
      <c r="H628" s="169">
        <v>1</v>
      </c>
      <c r="I628" s="170"/>
      <c r="J628" s="171">
        <f>ROUND(I628*H628,0)</f>
        <v>0</v>
      </c>
      <c r="K628" s="167" t="s">
        <v>260</v>
      </c>
      <c r="L628" s="34"/>
      <c r="M628" s="172" t="s">
        <v>3</v>
      </c>
      <c r="N628" s="173" t="s">
        <v>43</v>
      </c>
      <c r="O628" s="35"/>
      <c r="P628" s="174">
        <f>O628*H628</f>
        <v>0</v>
      </c>
      <c r="Q628" s="174">
        <v>0</v>
      </c>
      <c r="R628" s="174">
        <f>Q628*H628</f>
        <v>0</v>
      </c>
      <c r="S628" s="174">
        <v>0</v>
      </c>
      <c r="T628" s="175">
        <f>S628*H628</f>
        <v>0</v>
      </c>
      <c r="AR628" s="17" t="s">
        <v>85</v>
      </c>
      <c r="AT628" s="17" t="s">
        <v>256</v>
      </c>
      <c r="AU628" s="17" t="s">
        <v>79</v>
      </c>
      <c r="AY628" s="17" t="s">
        <v>254</v>
      </c>
      <c r="BE628" s="176">
        <f>IF(N628="základní",J628,0)</f>
        <v>0</v>
      </c>
      <c r="BF628" s="176">
        <f>IF(N628="snížená",J628,0)</f>
        <v>0</v>
      </c>
      <c r="BG628" s="176">
        <f>IF(N628="zákl. přenesená",J628,0)</f>
        <v>0</v>
      </c>
      <c r="BH628" s="176">
        <f>IF(N628="sníž. přenesená",J628,0)</f>
        <v>0</v>
      </c>
      <c r="BI628" s="176">
        <f>IF(N628="nulová",J628,0)</f>
        <v>0</v>
      </c>
      <c r="BJ628" s="17" t="s">
        <v>9</v>
      </c>
      <c r="BK628" s="176">
        <f>ROUND(I628*H628,0)</f>
        <v>0</v>
      </c>
      <c r="BL628" s="17" t="s">
        <v>85</v>
      </c>
      <c r="BM628" s="17" t="s">
        <v>956</v>
      </c>
    </row>
    <row r="629" spans="2:65" s="11" customFormat="1" ht="13.5" x14ac:dyDescent="0.3">
      <c r="B629" s="177"/>
      <c r="D629" s="178" t="s">
        <v>263</v>
      </c>
      <c r="E629" s="179" t="s">
        <v>3</v>
      </c>
      <c r="F629" s="180" t="s">
        <v>957</v>
      </c>
      <c r="H629" s="181">
        <v>1</v>
      </c>
      <c r="I629" s="182"/>
      <c r="L629" s="177"/>
      <c r="M629" s="183"/>
      <c r="N629" s="184"/>
      <c r="O629" s="184"/>
      <c r="P629" s="184"/>
      <c r="Q629" s="184"/>
      <c r="R629" s="184"/>
      <c r="S629" s="184"/>
      <c r="T629" s="185"/>
      <c r="AT629" s="186" t="s">
        <v>263</v>
      </c>
      <c r="AU629" s="186" t="s">
        <v>79</v>
      </c>
      <c r="AV629" s="11" t="s">
        <v>79</v>
      </c>
      <c r="AW629" s="11" t="s">
        <v>36</v>
      </c>
      <c r="AX629" s="11" t="s">
        <v>9</v>
      </c>
      <c r="AY629" s="186" t="s">
        <v>254</v>
      </c>
    </row>
    <row r="630" spans="2:65" s="1" customFormat="1" ht="22.5" customHeight="1" x14ac:dyDescent="0.3">
      <c r="B630" s="164"/>
      <c r="C630" s="210" t="s">
        <v>958</v>
      </c>
      <c r="D630" s="210" t="s">
        <v>368</v>
      </c>
      <c r="E630" s="211" t="s">
        <v>959</v>
      </c>
      <c r="F630" s="212" t="s">
        <v>960</v>
      </c>
      <c r="G630" s="213" t="s">
        <v>259</v>
      </c>
      <c r="H630" s="214">
        <v>1</v>
      </c>
      <c r="I630" s="215"/>
      <c r="J630" s="216">
        <f>ROUND(I630*H630,0)</f>
        <v>0</v>
      </c>
      <c r="K630" s="212" t="s">
        <v>3</v>
      </c>
      <c r="L630" s="217"/>
      <c r="M630" s="218" t="s">
        <v>3</v>
      </c>
      <c r="N630" s="219" t="s">
        <v>43</v>
      </c>
      <c r="O630" s="35"/>
      <c r="P630" s="174">
        <f>O630*H630</f>
        <v>0</v>
      </c>
      <c r="Q630" s="174">
        <v>9.7000000000000003E-2</v>
      </c>
      <c r="R630" s="174">
        <f>Q630*H630</f>
        <v>9.7000000000000003E-2</v>
      </c>
      <c r="S630" s="174">
        <v>0</v>
      </c>
      <c r="T630" s="175">
        <f>S630*H630</f>
        <v>0</v>
      </c>
      <c r="AR630" s="17" t="s">
        <v>335</v>
      </c>
      <c r="AT630" s="17" t="s">
        <v>368</v>
      </c>
      <c r="AU630" s="17" t="s">
        <v>79</v>
      </c>
      <c r="AY630" s="17" t="s">
        <v>254</v>
      </c>
      <c r="BE630" s="176">
        <f>IF(N630="základní",J630,0)</f>
        <v>0</v>
      </c>
      <c r="BF630" s="176">
        <f>IF(N630="snížená",J630,0)</f>
        <v>0</v>
      </c>
      <c r="BG630" s="176">
        <f>IF(N630="zákl. přenesená",J630,0)</f>
        <v>0</v>
      </c>
      <c r="BH630" s="176">
        <f>IF(N630="sníž. přenesená",J630,0)</f>
        <v>0</v>
      </c>
      <c r="BI630" s="176">
        <f>IF(N630="nulová",J630,0)</f>
        <v>0</v>
      </c>
      <c r="BJ630" s="17" t="s">
        <v>9</v>
      </c>
      <c r="BK630" s="176">
        <f>ROUND(I630*H630,0)</f>
        <v>0</v>
      </c>
      <c r="BL630" s="17" t="s">
        <v>85</v>
      </c>
      <c r="BM630" s="17" t="s">
        <v>961</v>
      </c>
    </row>
    <row r="631" spans="2:65" s="1" customFormat="1" ht="22.5" customHeight="1" x14ac:dyDescent="0.3">
      <c r="B631" s="164"/>
      <c r="C631" s="165" t="s">
        <v>962</v>
      </c>
      <c r="D631" s="165" t="s">
        <v>256</v>
      </c>
      <c r="E631" s="166" t="s">
        <v>963</v>
      </c>
      <c r="F631" s="167" t="s">
        <v>964</v>
      </c>
      <c r="G631" s="168" t="s">
        <v>375</v>
      </c>
      <c r="H631" s="169">
        <v>692.01</v>
      </c>
      <c r="I631" s="170"/>
      <c r="J631" s="171">
        <f>ROUND(I631*H631,0)</f>
        <v>0</v>
      </c>
      <c r="K631" s="167" t="s">
        <v>260</v>
      </c>
      <c r="L631" s="34"/>
      <c r="M631" s="172" t="s">
        <v>3</v>
      </c>
      <c r="N631" s="173" t="s">
        <v>43</v>
      </c>
      <c r="O631" s="35"/>
      <c r="P631" s="174">
        <f>O631*H631</f>
        <v>0</v>
      </c>
      <c r="Q631" s="174">
        <v>3.7499999999999997E-5</v>
      </c>
      <c r="R631" s="174">
        <f>Q631*H631</f>
        <v>2.5950374999999998E-2</v>
      </c>
      <c r="S631" s="174">
        <v>0</v>
      </c>
      <c r="T631" s="175">
        <f>S631*H631</f>
        <v>0</v>
      </c>
      <c r="AR631" s="17" t="s">
        <v>85</v>
      </c>
      <c r="AT631" s="17" t="s">
        <v>256</v>
      </c>
      <c r="AU631" s="17" t="s">
        <v>79</v>
      </c>
      <c r="AY631" s="17" t="s">
        <v>254</v>
      </c>
      <c r="BE631" s="176">
        <f>IF(N631="základní",J631,0)</f>
        <v>0</v>
      </c>
      <c r="BF631" s="176">
        <f>IF(N631="snížená",J631,0)</f>
        <v>0</v>
      </c>
      <c r="BG631" s="176">
        <f>IF(N631="zákl. přenesená",J631,0)</f>
        <v>0</v>
      </c>
      <c r="BH631" s="176">
        <f>IF(N631="sníž. přenesená",J631,0)</f>
        <v>0</v>
      </c>
      <c r="BI631" s="176">
        <f>IF(N631="nulová",J631,0)</f>
        <v>0</v>
      </c>
      <c r="BJ631" s="17" t="s">
        <v>9</v>
      </c>
      <c r="BK631" s="176">
        <f>ROUND(I631*H631,0)</f>
        <v>0</v>
      </c>
      <c r="BL631" s="17" t="s">
        <v>85</v>
      </c>
      <c r="BM631" s="17" t="s">
        <v>965</v>
      </c>
    </row>
    <row r="632" spans="2:65" s="11" customFormat="1" ht="13.5" x14ac:dyDescent="0.3">
      <c r="B632" s="177"/>
      <c r="D632" s="187" t="s">
        <v>263</v>
      </c>
      <c r="E632" s="186" t="s">
        <v>3</v>
      </c>
      <c r="F632" s="188" t="s">
        <v>966</v>
      </c>
      <c r="H632" s="189">
        <v>649</v>
      </c>
      <c r="I632" s="182"/>
      <c r="L632" s="177"/>
      <c r="M632" s="183"/>
      <c r="N632" s="184"/>
      <c r="O632" s="184"/>
      <c r="P632" s="184"/>
      <c r="Q632" s="184"/>
      <c r="R632" s="184"/>
      <c r="S632" s="184"/>
      <c r="T632" s="185"/>
      <c r="AT632" s="186" t="s">
        <v>263</v>
      </c>
      <c r="AU632" s="186" t="s">
        <v>79</v>
      </c>
      <c r="AV632" s="11" t="s">
        <v>79</v>
      </c>
      <c r="AW632" s="11" t="s">
        <v>36</v>
      </c>
      <c r="AX632" s="11" t="s">
        <v>72</v>
      </c>
      <c r="AY632" s="186" t="s">
        <v>254</v>
      </c>
    </row>
    <row r="633" spans="2:65" s="11" customFormat="1" ht="13.5" x14ac:dyDescent="0.3">
      <c r="B633" s="177"/>
      <c r="D633" s="187" t="s">
        <v>263</v>
      </c>
      <c r="E633" s="186" t="s">
        <v>3</v>
      </c>
      <c r="F633" s="188" t="s">
        <v>967</v>
      </c>
      <c r="H633" s="189">
        <v>43.01</v>
      </c>
      <c r="I633" s="182"/>
      <c r="L633" s="177"/>
      <c r="M633" s="183"/>
      <c r="N633" s="184"/>
      <c r="O633" s="184"/>
      <c r="P633" s="184"/>
      <c r="Q633" s="184"/>
      <c r="R633" s="184"/>
      <c r="S633" s="184"/>
      <c r="T633" s="185"/>
      <c r="AT633" s="186" t="s">
        <v>263</v>
      </c>
      <c r="AU633" s="186" t="s">
        <v>79</v>
      </c>
      <c r="AV633" s="11" t="s">
        <v>79</v>
      </c>
      <c r="AW633" s="11" t="s">
        <v>36</v>
      </c>
      <c r="AX633" s="11" t="s">
        <v>72</v>
      </c>
      <c r="AY633" s="186" t="s">
        <v>254</v>
      </c>
    </row>
    <row r="634" spans="2:65" s="12" customFormat="1" ht="13.5" x14ac:dyDescent="0.3">
      <c r="B634" s="190"/>
      <c r="D634" s="178" t="s">
        <v>263</v>
      </c>
      <c r="E634" s="191" t="s">
        <v>3</v>
      </c>
      <c r="F634" s="192" t="s">
        <v>277</v>
      </c>
      <c r="H634" s="193">
        <v>692.01</v>
      </c>
      <c r="I634" s="194"/>
      <c r="L634" s="190"/>
      <c r="M634" s="195"/>
      <c r="N634" s="196"/>
      <c r="O634" s="196"/>
      <c r="P634" s="196"/>
      <c r="Q634" s="196"/>
      <c r="R634" s="196"/>
      <c r="S634" s="196"/>
      <c r="T634" s="197"/>
      <c r="AT634" s="198" t="s">
        <v>263</v>
      </c>
      <c r="AU634" s="198" t="s">
        <v>79</v>
      </c>
      <c r="AV634" s="12" t="s">
        <v>82</v>
      </c>
      <c r="AW634" s="12" t="s">
        <v>36</v>
      </c>
      <c r="AX634" s="12" t="s">
        <v>9</v>
      </c>
      <c r="AY634" s="198" t="s">
        <v>254</v>
      </c>
    </row>
    <row r="635" spans="2:65" s="1" customFormat="1" ht="22.5" customHeight="1" x14ac:dyDescent="0.3">
      <c r="B635" s="164"/>
      <c r="C635" s="165" t="s">
        <v>968</v>
      </c>
      <c r="D635" s="165" t="s">
        <v>256</v>
      </c>
      <c r="E635" s="166" t="s">
        <v>969</v>
      </c>
      <c r="F635" s="167" t="s">
        <v>970</v>
      </c>
      <c r="G635" s="168" t="s">
        <v>375</v>
      </c>
      <c r="H635" s="169">
        <v>33.822000000000003</v>
      </c>
      <c r="I635" s="170"/>
      <c r="J635" s="171">
        <f>ROUND(I635*H635,0)</f>
        <v>0</v>
      </c>
      <c r="K635" s="167" t="s">
        <v>260</v>
      </c>
      <c r="L635" s="34"/>
      <c r="M635" s="172" t="s">
        <v>3</v>
      </c>
      <c r="N635" s="173" t="s">
        <v>43</v>
      </c>
      <c r="O635" s="35"/>
      <c r="P635" s="174">
        <f>O635*H635</f>
        <v>0</v>
      </c>
      <c r="Q635" s="174">
        <v>1.575E-3</v>
      </c>
      <c r="R635" s="174">
        <f>Q635*H635</f>
        <v>5.3269650000000002E-2</v>
      </c>
      <c r="S635" s="174">
        <v>0</v>
      </c>
      <c r="T635" s="175">
        <f>S635*H635</f>
        <v>0</v>
      </c>
      <c r="AR635" s="17" t="s">
        <v>85</v>
      </c>
      <c r="AT635" s="17" t="s">
        <v>256</v>
      </c>
      <c r="AU635" s="17" t="s">
        <v>79</v>
      </c>
      <c r="AY635" s="17" t="s">
        <v>254</v>
      </c>
      <c r="BE635" s="176">
        <f>IF(N635="základní",J635,0)</f>
        <v>0</v>
      </c>
      <c r="BF635" s="176">
        <f>IF(N635="snížená",J635,0)</f>
        <v>0</v>
      </c>
      <c r="BG635" s="176">
        <f>IF(N635="zákl. přenesená",J635,0)</f>
        <v>0</v>
      </c>
      <c r="BH635" s="176">
        <f>IF(N635="sníž. přenesená",J635,0)</f>
        <v>0</v>
      </c>
      <c r="BI635" s="176">
        <f>IF(N635="nulová",J635,0)</f>
        <v>0</v>
      </c>
      <c r="BJ635" s="17" t="s">
        <v>9</v>
      </c>
      <c r="BK635" s="176">
        <f>ROUND(I635*H635,0)</f>
        <v>0</v>
      </c>
      <c r="BL635" s="17" t="s">
        <v>85</v>
      </c>
      <c r="BM635" s="17" t="s">
        <v>971</v>
      </c>
    </row>
    <row r="636" spans="2:65" s="11" customFormat="1" ht="13.5" x14ac:dyDescent="0.3">
      <c r="B636" s="177"/>
      <c r="D636" s="187" t="s">
        <v>263</v>
      </c>
      <c r="E636" s="186" t="s">
        <v>3</v>
      </c>
      <c r="F636" s="188" t="s">
        <v>972</v>
      </c>
      <c r="H636" s="189">
        <v>33.101999999999997</v>
      </c>
      <c r="I636" s="182"/>
      <c r="L636" s="177"/>
      <c r="M636" s="183"/>
      <c r="N636" s="184"/>
      <c r="O636" s="184"/>
      <c r="P636" s="184"/>
      <c r="Q636" s="184"/>
      <c r="R636" s="184"/>
      <c r="S636" s="184"/>
      <c r="T636" s="185"/>
      <c r="AT636" s="186" t="s">
        <v>263</v>
      </c>
      <c r="AU636" s="186" t="s">
        <v>79</v>
      </c>
      <c r="AV636" s="11" t="s">
        <v>79</v>
      </c>
      <c r="AW636" s="11" t="s">
        <v>36</v>
      </c>
      <c r="AX636" s="11" t="s">
        <v>72</v>
      </c>
      <c r="AY636" s="186" t="s">
        <v>254</v>
      </c>
    </row>
    <row r="637" spans="2:65" s="11" customFormat="1" ht="13.5" x14ac:dyDescent="0.3">
      <c r="B637" s="177"/>
      <c r="D637" s="187" t="s">
        <v>263</v>
      </c>
      <c r="E637" s="186" t="s">
        <v>3</v>
      </c>
      <c r="F637" s="188" t="s">
        <v>973</v>
      </c>
      <c r="H637" s="189">
        <v>0.72</v>
      </c>
      <c r="I637" s="182"/>
      <c r="L637" s="177"/>
      <c r="M637" s="183"/>
      <c r="N637" s="184"/>
      <c r="O637" s="184"/>
      <c r="P637" s="184"/>
      <c r="Q637" s="184"/>
      <c r="R637" s="184"/>
      <c r="S637" s="184"/>
      <c r="T637" s="185"/>
      <c r="AT637" s="186" t="s">
        <v>263</v>
      </c>
      <c r="AU637" s="186" t="s">
        <v>79</v>
      </c>
      <c r="AV637" s="11" t="s">
        <v>79</v>
      </c>
      <c r="AW637" s="11" t="s">
        <v>36</v>
      </c>
      <c r="AX637" s="11" t="s">
        <v>72</v>
      </c>
      <c r="AY637" s="186" t="s">
        <v>254</v>
      </c>
    </row>
    <row r="638" spans="2:65" s="12" customFormat="1" ht="13.5" x14ac:dyDescent="0.3">
      <c r="B638" s="190"/>
      <c r="D638" s="178" t="s">
        <v>263</v>
      </c>
      <c r="E638" s="191" t="s">
        <v>3</v>
      </c>
      <c r="F638" s="192" t="s">
        <v>277</v>
      </c>
      <c r="H638" s="193">
        <v>33.822000000000003</v>
      </c>
      <c r="I638" s="194"/>
      <c r="L638" s="190"/>
      <c r="M638" s="195"/>
      <c r="N638" s="196"/>
      <c r="O638" s="196"/>
      <c r="P638" s="196"/>
      <c r="Q638" s="196"/>
      <c r="R638" s="196"/>
      <c r="S638" s="196"/>
      <c r="T638" s="197"/>
      <c r="AT638" s="198" t="s">
        <v>263</v>
      </c>
      <c r="AU638" s="198" t="s">
        <v>79</v>
      </c>
      <c r="AV638" s="12" t="s">
        <v>82</v>
      </c>
      <c r="AW638" s="12" t="s">
        <v>36</v>
      </c>
      <c r="AX638" s="12" t="s">
        <v>9</v>
      </c>
      <c r="AY638" s="198" t="s">
        <v>254</v>
      </c>
    </row>
    <row r="639" spans="2:65" s="1" customFormat="1" ht="22.5" customHeight="1" x14ac:dyDescent="0.3">
      <c r="B639" s="164"/>
      <c r="C639" s="165" t="s">
        <v>974</v>
      </c>
      <c r="D639" s="165" t="s">
        <v>256</v>
      </c>
      <c r="E639" s="166" t="s">
        <v>975</v>
      </c>
      <c r="F639" s="167" t="s">
        <v>976</v>
      </c>
      <c r="G639" s="168" t="s">
        <v>259</v>
      </c>
      <c r="H639" s="169">
        <v>2</v>
      </c>
      <c r="I639" s="170"/>
      <c r="J639" s="171">
        <f>ROUND(I639*H639,0)</f>
        <v>0</v>
      </c>
      <c r="K639" s="167" t="s">
        <v>260</v>
      </c>
      <c r="L639" s="34"/>
      <c r="M639" s="172" t="s">
        <v>3</v>
      </c>
      <c r="N639" s="173" t="s">
        <v>43</v>
      </c>
      <c r="O639" s="35"/>
      <c r="P639" s="174">
        <f>O639*H639</f>
        <v>0</v>
      </c>
      <c r="Q639" s="174">
        <v>6.8000000000000005E-4</v>
      </c>
      <c r="R639" s="174">
        <f>Q639*H639</f>
        <v>1.3600000000000001E-3</v>
      </c>
      <c r="S639" s="174">
        <v>0</v>
      </c>
      <c r="T639" s="175">
        <f>S639*H639</f>
        <v>0</v>
      </c>
      <c r="AR639" s="17" t="s">
        <v>85</v>
      </c>
      <c r="AT639" s="17" t="s">
        <v>256</v>
      </c>
      <c r="AU639" s="17" t="s">
        <v>79</v>
      </c>
      <c r="AY639" s="17" t="s">
        <v>254</v>
      </c>
      <c r="BE639" s="176">
        <f>IF(N639="základní",J639,0)</f>
        <v>0</v>
      </c>
      <c r="BF639" s="176">
        <f>IF(N639="snížená",J639,0)</f>
        <v>0</v>
      </c>
      <c r="BG639" s="176">
        <f>IF(N639="zákl. přenesená",J639,0)</f>
        <v>0</v>
      </c>
      <c r="BH639" s="176">
        <f>IF(N639="sníž. přenesená",J639,0)</f>
        <v>0</v>
      </c>
      <c r="BI639" s="176">
        <f>IF(N639="nulová",J639,0)</f>
        <v>0</v>
      </c>
      <c r="BJ639" s="17" t="s">
        <v>9</v>
      </c>
      <c r="BK639" s="176">
        <f>ROUND(I639*H639,0)</f>
        <v>0</v>
      </c>
      <c r="BL639" s="17" t="s">
        <v>85</v>
      </c>
      <c r="BM639" s="17" t="s">
        <v>977</v>
      </c>
    </row>
    <row r="640" spans="2:65" s="11" customFormat="1" ht="13.5" x14ac:dyDescent="0.3">
      <c r="B640" s="177"/>
      <c r="D640" s="187" t="s">
        <v>263</v>
      </c>
      <c r="E640" s="186" t="s">
        <v>3</v>
      </c>
      <c r="F640" s="188" t="s">
        <v>978</v>
      </c>
      <c r="H640" s="189">
        <v>1</v>
      </c>
      <c r="I640" s="182"/>
      <c r="L640" s="177"/>
      <c r="M640" s="183"/>
      <c r="N640" s="184"/>
      <c r="O640" s="184"/>
      <c r="P640" s="184"/>
      <c r="Q640" s="184"/>
      <c r="R640" s="184"/>
      <c r="S640" s="184"/>
      <c r="T640" s="185"/>
      <c r="AT640" s="186" t="s">
        <v>263</v>
      </c>
      <c r="AU640" s="186" t="s">
        <v>79</v>
      </c>
      <c r="AV640" s="11" t="s">
        <v>79</v>
      </c>
      <c r="AW640" s="11" t="s">
        <v>36</v>
      </c>
      <c r="AX640" s="11" t="s">
        <v>72</v>
      </c>
      <c r="AY640" s="186" t="s">
        <v>254</v>
      </c>
    </row>
    <row r="641" spans="2:65" s="11" customFormat="1" ht="13.5" x14ac:dyDescent="0.3">
      <c r="B641" s="177"/>
      <c r="D641" s="187" t="s">
        <v>263</v>
      </c>
      <c r="E641" s="186" t="s">
        <v>3</v>
      </c>
      <c r="F641" s="188" t="s">
        <v>979</v>
      </c>
      <c r="H641" s="189">
        <v>1</v>
      </c>
      <c r="I641" s="182"/>
      <c r="L641" s="177"/>
      <c r="M641" s="183"/>
      <c r="N641" s="184"/>
      <c r="O641" s="184"/>
      <c r="P641" s="184"/>
      <c r="Q641" s="184"/>
      <c r="R641" s="184"/>
      <c r="S641" s="184"/>
      <c r="T641" s="185"/>
      <c r="AT641" s="186" t="s">
        <v>263</v>
      </c>
      <c r="AU641" s="186" t="s">
        <v>79</v>
      </c>
      <c r="AV641" s="11" t="s">
        <v>79</v>
      </c>
      <c r="AW641" s="11" t="s">
        <v>36</v>
      </c>
      <c r="AX641" s="11" t="s">
        <v>72</v>
      </c>
      <c r="AY641" s="186" t="s">
        <v>254</v>
      </c>
    </row>
    <row r="642" spans="2:65" s="12" customFormat="1" ht="13.5" x14ac:dyDescent="0.3">
      <c r="B642" s="190"/>
      <c r="D642" s="178" t="s">
        <v>263</v>
      </c>
      <c r="E642" s="191" t="s">
        <v>3</v>
      </c>
      <c r="F642" s="192" t="s">
        <v>277</v>
      </c>
      <c r="H642" s="193">
        <v>2</v>
      </c>
      <c r="I642" s="194"/>
      <c r="L642" s="190"/>
      <c r="M642" s="195"/>
      <c r="N642" s="196"/>
      <c r="O642" s="196"/>
      <c r="P642" s="196"/>
      <c r="Q642" s="196"/>
      <c r="R642" s="196"/>
      <c r="S642" s="196"/>
      <c r="T642" s="197"/>
      <c r="AT642" s="198" t="s">
        <v>263</v>
      </c>
      <c r="AU642" s="198" t="s">
        <v>79</v>
      </c>
      <c r="AV642" s="12" t="s">
        <v>82</v>
      </c>
      <c r="AW642" s="12" t="s">
        <v>36</v>
      </c>
      <c r="AX642" s="12" t="s">
        <v>9</v>
      </c>
      <c r="AY642" s="198" t="s">
        <v>254</v>
      </c>
    </row>
    <row r="643" spans="2:65" s="1" customFormat="1" ht="22.5" customHeight="1" x14ac:dyDescent="0.3">
      <c r="B643" s="164"/>
      <c r="C643" s="210" t="s">
        <v>980</v>
      </c>
      <c r="D643" s="210" t="s">
        <v>368</v>
      </c>
      <c r="E643" s="211" t="s">
        <v>981</v>
      </c>
      <c r="F643" s="212" t="s">
        <v>982</v>
      </c>
      <c r="G643" s="213" t="s">
        <v>359</v>
      </c>
      <c r="H643" s="214">
        <v>0.11899999999999999</v>
      </c>
      <c r="I643" s="215"/>
      <c r="J643" s="216">
        <f>ROUND(I643*H643,0)</f>
        <v>0</v>
      </c>
      <c r="K643" s="212" t="s">
        <v>3</v>
      </c>
      <c r="L643" s="217"/>
      <c r="M643" s="218" t="s">
        <v>3</v>
      </c>
      <c r="N643" s="219" t="s">
        <v>43</v>
      </c>
      <c r="O643" s="35"/>
      <c r="P643" s="174">
        <f>O643*H643</f>
        <v>0</v>
      </c>
      <c r="Q643" s="174">
        <v>1</v>
      </c>
      <c r="R643" s="174">
        <f>Q643*H643</f>
        <v>0.11899999999999999</v>
      </c>
      <c r="S643" s="174">
        <v>0</v>
      </c>
      <c r="T643" s="175">
        <f>S643*H643</f>
        <v>0</v>
      </c>
      <c r="AR643" s="17" t="s">
        <v>335</v>
      </c>
      <c r="AT643" s="17" t="s">
        <v>368</v>
      </c>
      <c r="AU643" s="17" t="s">
        <v>79</v>
      </c>
      <c r="AY643" s="17" t="s">
        <v>254</v>
      </c>
      <c r="BE643" s="176">
        <f>IF(N643="základní",J643,0)</f>
        <v>0</v>
      </c>
      <c r="BF643" s="176">
        <f>IF(N643="snížená",J643,0)</f>
        <v>0</v>
      </c>
      <c r="BG643" s="176">
        <f>IF(N643="zákl. přenesená",J643,0)</f>
        <v>0</v>
      </c>
      <c r="BH643" s="176">
        <f>IF(N643="sníž. přenesená",J643,0)</f>
        <v>0</v>
      </c>
      <c r="BI643" s="176">
        <f>IF(N643="nulová",J643,0)</f>
        <v>0</v>
      </c>
      <c r="BJ643" s="17" t="s">
        <v>9</v>
      </c>
      <c r="BK643" s="176">
        <f>ROUND(I643*H643,0)</f>
        <v>0</v>
      </c>
      <c r="BL643" s="17" t="s">
        <v>85</v>
      </c>
      <c r="BM643" s="17" t="s">
        <v>983</v>
      </c>
    </row>
    <row r="644" spans="2:65" s="11" customFormat="1" ht="13.5" x14ac:dyDescent="0.3">
      <c r="B644" s="177"/>
      <c r="D644" s="187" t="s">
        <v>263</v>
      </c>
      <c r="E644" s="186" t="s">
        <v>3</v>
      </c>
      <c r="F644" s="188" t="s">
        <v>984</v>
      </c>
      <c r="H644" s="189">
        <v>5.1999999999999998E-2</v>
      </c>
      <c r="I644" s="182"/>
      <c r="L644" s="177"/>
      <c r="M644" s="183"/>
      <c r="N644" s="184"/>
      <c r="O644" s="184"/>
      <c r="P644" s="184"/>
      <c r="Q644" s="184"/>
      <c r="R644" s="184"/>
      <c r="S644" s="184"/>
      <c r="T644" s="185"/>
      <c r="AT644" s="186" t="s">
        <v>263</v>
      </c>
      <c r="AU644" s="186" t="s">
        <v>79</v>
      </c>
      <c r="AV644" s="11" t="s">
        <v>79</v>
      </c>
      <c r="AW644" s="11" t="s">
        <v>36</v>
      </c>
      <c r="AX644" s="11" t="s">
        <v>72</v>
      </c>
      <c r="AY644" s="186" t="s">
        <v>254</v>
      </c>
    </row>
    <row r="645" spans="2:65" s="11" customFormat="1" ht="13.5" x14ac:dyDescent="0.3">
      <c r="B645" s="177"/>
      <c r="D645" s="187" t="s">
        <v>263</v>
      </c>
      <c r="E645" s="186" t="s">
        <v>3</v>
      </c>
      <c r="F645" s="188" t="s">
        <v>985</v>
      </c>
      <c r="H645" s="189">
        <v>6.7000000000000004E-2</v>
      </c>
      <c r="I645" s="182"/>
      <c r="L645" s="177"/>
      <c r="M645" s="183"/>
      <c r="N645" s="184"/>
      <c r="O645" s="184"/>
      <c r="P645" s="184"/>
      <c r="Q645" s="184"/>
      <c r="R645" s="184"/>
      <c r="S645" s="184"/>
      <c r="T645" s="185"/>
      <c r="AT645" s="186" t="s">
        <v>263</v>
      </c>
      <c r="AU645" s="186" t="s">
        <v>79</v>
      </c>
      <c r="AV645" s="11" t="s">
        <v>79</v>
      </c>
      <c r="AW645" s="11" t="s">
        <v>36</v>
      </c>
      <c r="AX645" s="11" t="s">
        <v>72</v>
      </c>
      <c r="AY645" s="186" t="s">
        <v>254</v>
      </c>
    </row>
    <row r="646" spans="2:65" s="12" customFormat="1" ht="13.5" x14ac:dyDescent="0.3">
      <c r="B646" s="190"/>
      <c r="D646" s="178" t="s">
        <v>263</v>
      </c>
      <c r="E646" s="191" t="s">
        <v>3</v>
      </c>
      <c r="F646" s="192" t="s">
        <v>277</v>
      </c>
      <c r="H646" s="193">
        <v>0.11899999999999999</v>
      </c>
      <c r="I646" s="194"/>
      <c r="L646" s="190"/>
      <c r="M646" s="195"/>
      <c r="N646" s="196"/>
      <c r="O646" s="196"/>
      <c r="P646" s="196"/>
      <c r="Q646" s="196"/>
      <c r="R646" s="196"/>
      <c r="S646" s="196"/>
      <c r="T646" s="197"/>
      <c r="AT646" s="198" t="s">
        <v>263</v>
      </c>
      <c r="AU646" s="198" t="s">
        <v>79</v>
      </c>
      <c r="AV646" s="12" t="s">
        <v>82</v>
      </c>
      <c r="AW646" s="12" t="s">
        <v>36</v>
      </c>
      <c r="AX646" s="12" t="s">
        <v>9</v>
      </c>
      <c r="AY646" s="198" t="s">
        <v>254</v>
      </c>
    </row>
    <row r="647" spans="2:65" s="1" customFormat="1" ht="22.5" customHeight="1" x14ac:dyDescent="0.3">
      <c r="B647" s="164"/>
      <c r="C647" s="210" t="s">
        <v>986</v>
      </c>
      <c r="D647" s="210" t="s">
        <v>368</v>
      </c>
      <c r="E647" s="211" t="s">
        <v>987</v>
      </c>
      <c r="F647" s="212" t="s">
        <v>988</v>
      </c>
      <c r="G647" s="213" t="s">
        <v>989</v>
      </c>
      <c r="H647" s="214">
        <v>119</v>
      </c>
      <c r="I647" s="215"/>
      <c r="J647" s="216">
        <f>ROUND(I647*H647,0)</f>
        <v>0</v>
      </c>
      <c r="K647" s="212" t="s">
        <v>3</v>
      </c>
      <c r="L647" s="217"/>
      <c r="M647" s="218" t="s">
        <v>3</v>
      </c>
      <c r="N647" s="219" t="s">
        <v>43</v>
      </c>
      <c r="O647" s="35"/>
      <c r="P647" s="174">
        <f>O647*H647</f>
        <v>0</v>
      </c>
      <c r="Q647" s="174">
        <v>0</v>
      </c>
      <c r="R647" s="174">
        <f>Q647*H647</f>
        <v>0</v>
      </c>
      <c r="S647" s="174">
        <v>0</v>
      </c>
      <c r="T647" s="175">
        <f>S647*H647</f>
        <v>0</v>
      </c>
      <c r="AR647" s="17" t="s">
        <v>335</v>
      </c>
      <c r="AT647" s="17" t="s">
        <v>368</v>
      </c>
      <c r="AU647" s="17" t="s">
        <v>79</v>
      </c>
      <c r="AY647" s="17" t="s">
        <v>254</v>
      </c>
      <c r="BE647" s="176">
        <f>IF(N647="základní",J647,0)</f>
        <v>0</v>
      </c>
      <c r="BF647" s="176">
        <f>IF(N647="snížená",J647,0)</f>
        <v>0</v>
      </c>
      <c r="BG647" s="176">
        <f>IF(N647="zákl. přenesená",J647,0)</f>
        <v>0</v>
      </c>
      <c r="BH647" s="176">
        <f>IF(N647="sníž. přenesená",J647,0)</f>
        <v>0</v>
      </c>
      <c r="BI647" s="176">
        <f>IF(N647="nulová",J647,0)</f>
        <v>0</v>
      </c>
      <c r="BJ647" s="17" t="s">
        <v>9</v>
      </c>
      <c r="BK647" s="176">
        <f>ROUND(I647*H647,0)</f>
        <v>0</v>
      </c>
      <c r="BL647" s="17" t="s">
        <v>85</v>
      </c>
      <c r="BM647" s="17" t="s">
        <v>990</v>
      </c>
    </row>
    <row r="648" spans="2:65" s="11" customFormat="1" ht="13.5" x14ac:dyDescent="0.3">
      <c r="B648" s="177"/>
      <c r="D648" s="187" t="s">
        <v>263</v>
      </c>
      <c r="E648" s="186" t="s">
        <v>3</v>
      </c>
      <c r="F648" s="188" t="s">
        <v>991</v>
      </c>
      <c r="H648" s="189">
        <v>52</v>
      </c>
      <c r="I648" s="182"/>
      <c r="L648" s="177"/>
      <c r="M648" s="183"/>
      <c r="N648" s="184"/>
      <c r="O648" s="184"/>
      <c r="P648" s="184"/>
      <c r="Q648" s="184"/>
      <c r="R648" s="184"/>
      <c r="S648" s="184"/>
      <c r="T648" s="185"/>
      <c r="AT648" s="186" t="s">
        <v>263</v>
      </c>
      <c r="AU648" s="186" t="s">
        <v>79</v>
      </c>
      <c r="AV648" s="11" t="s">
        <v>79</v>
      </c>
      <c r="AW648" s="11" t="s">
        <v>36</v>
      </c>
      <c r="AX648" s="11" t="s">
        <v>72</v>
      </c>
      <c r="AY648" s="186" t="s">
        <v>254</v>
      </c>
    </row>
    <row r="649" spans="2:65" s="11" customFormat="1" ht="13.5" x14ac:dyDescent="0.3">
      <c r="B649" s="177"/>
      <c r="D649" s="187" t="s">
        <v>263</v>
      </c>
      <c r="E649" s="186" t="s">
        <v>3</v>
      </c>
      <c r="F649" s="188" t="s">
        <v>992</v>
      </c>
      <c r="H649" s="189">
        <v>67</v>
      </c>
      <c r="I649" s="182"/>
      <c r="L649" s="177"/>
      <c r="M649" s="183"/>
      <c r="N649" s="184"/>
      <c r="O649" s="184"/>
      <c r="P649" s="184"/>
      <c r="Q649" s="184"/>
      <c r="R649" s="184"/>
      <c r="S649" s="184"/>
      <c r="T649" s="185"/>
      <c r="AT649" s="186" t="s">
        <v>263</v>
      </c>
      <c r="AU649" s="186" t="s">
        <v>79</v>
      </c>
      <c r="AV649" s="11" t="s">
        <v>79</v>
      </c>
      <c r="AW649" s="11" t="s">
        <v>36</v>
      </c>
      <c r="AX649" s="11" t="s">
        <v>72</v>
      </c>
      <c r="AY649" s="186" t="s">
        <v>254</v>
      </c>
    </row>
    <row r="650" spans="2:65" s="12" customFormat="1" ht="13.5" x14ac:dyDescent="0.3">
      <c r="B650" s="190"/>
      <c r="D650" s="178" t="s">
        <v>263</v>
      </c>
      <c r="E650" s="191" t="s">
        <v>3</v>
      </c>
      <c r="F650" s="192" t="s">
        <v>277</v>
      </c>
      <c r="H650" s="193">
        <v>119</v>
      </c>
      <c r="I650" s="194"/>
      <c r="L650" s="190"/>
      <c r="M650" s="195"/>
      <c r="N650" s="196"/>
      <c r="O650" s="196"/>
      <c r="P650" s="196"/>
      <c r="Q650" s="196"/>
      <c r="R650" s="196"/>
      <c r="S650" s="196"/>
      <c r="T650" s="197"/>
      <c r="AT650" s="198" t="s">
        <v>263</v>
      </c>
      <c r="AU650" s="198" t="s">
        <v>79</v>
      </c>
      <c r="AV650" s="12" t="s">
        <v>82</v>
      </c>
      <c r="AW650" s="12" t="s">
        <v>36</v>
      </c>
      <c r="AX650" s="12" t="s">
        <v>9</v>
      </c>
      <c r="AY650" s="198" t="s">
        <v>254</v>
      </c>
    </row>
    <row r="651" spans="2:65" s="1" customFormat="1" ht="22.5" customHeight="1" x14ac:dyDescent="0.3">
      <c r="B651" s="164"/>
      <c r="C651" s="165" t="s">
        <v>993</v>
      </c>
      <c r="D651" s="165" t="s">
        <v>256</v>
      </c>
      <c r="E651" s="166" t="s">
        <v>994</v>
      </c>
      <c r="F651" s="167" t="s">
        <v>995</v>
      </c>
      <c r="G651" s="168" t="s">
        <v>259</v>
      </c>
      <c r="H651" s="169">
        <v>92</v>
      </c>
      <c r="I651" s="170"/>
      <c r="J651" s="171">
        <f>ROUND(I651*H651,0)</f>
        <v>0</v>
      </c>
      <c r="K651" s="167" t="s">
        <v>260</v>
      </c>
      <c r="L651" s="34"/>
      <c r="M651" s="172" t="s">
        <v>3</v>
      </c>
      <c r="N651" s="173" t="s">
        <v>43</v>
      </c>
      <c r="O651" s="35"/>
      <c r="P651" s="174">
        <f>O651*H651</f>
        <v>0</v>
      </c>
      <c r="Q651" s="174">
        <v>1.8640000000000001E-5</v>
      </c>
      <c r="R651" s="174">
        <f>Q651*H651</f>
        <v>1.71488E-3</v>
      </c>
      <c r="S651" s="174">
        <v>0</v>
      </c>
      <c r="T651" s="175">
        <f>S651*H651</f>
        <v>0</v>
      </c>
      <c r="AR651" s="17" t="s">
        <v>85</v>
      </c>
      <c r="AT651" s="17" t="s">
        <v>256</v>
      </c>
      <c r="AU651" s="17" t="s">
        <v>79</v>
      </c>
      <c r="AY651" s="17" t="s">
        <v>254</v>
      </c>
      <c r="BE651" s="176">
        <f>IF(N651="základní",J651,0)</f>
        <v>0</v>
      </c>
      <c r="BF651" s="176">
        <f>IF(N651="snížená",J651,0)</f>
        <v>0</v>
      </c>
      <c r="BG651" s="176">
        <f>IF(N651="zákl. přenesená",J651,0)</f>
        <v>0</v>
      </c>
      <c r="BH651" s="176">
        <f>IF(N651="sníž. přenesená",J651,0)</f>
        <v>0</v>
      </c>
      <c r="BI651" s="176">
        <f>IF(N651="nulová",J651,0)</f>
        <v>0</v>
      </c>
      <c r="BJ651" s="17" t="s">
        <v>9</v>
      </c>
      <c r="BK651" s="176">
        <f>ROUND(I651*H651,0)</f>
        <v>0</v>
      </c>
      <c r="BL651" s="17" t="s">
        <v>85</v>
      </c>
      <c r="BM651" s="17" t="s">
        <v>996</v>
      </c>
    </row>
    <row r="652" spans="2:65" s="11" customFormat="1" ht="13.5" x14ac:dyDescent="0.3">
      <c r="B652" s="177"/>
      <c r="D652" s="178" t="s">
        <v>263</v>
      </c>
      <c r="E652" s="179" t="s">
        <v>3</v>
      </c>
      <c r="F652" s="180" t="s">
        <v>997</v>
      </c>
      <c r="H652" s="181">
        <v>92</v>
      </c>
      <c r="I652" s="182"/>
      <c r="L652" s="177"/>
      <c r="M652" s="183"/>
      <c r="N652" s="184"/>
      <c r="O652" s="184"/>
      <c r="P652" s="184"/>
      <c r="Q652" s="184"/>
      <c r="R652" s="184"/>
      <c r="S652" s="184"/>
      <c r="T652" s="185"/>
      <c r="AT652" s="186" t="s">
        <v>263</v>
      </c>
      <c r="AU652" s="186" t="s">
        <v>79</v>
      </c>
      <c r="AV652" s="11" t="s">
        <v>79</v>
      </c>
      <c r="AW652" s="11" t="s">
        <v>36</v>
      </c>
      <c r="AX652" s="11" t="s">
        <v>9</v>
      </c>
      <c r="AY652" s="186" t="s">
        <v>254</v>
      </c>
    </row>
    <row r="653" spans="2:65" s="1" customFormat="1" ht="22.5" customHeight="1" x14ac:dyDescent="0.3">
      <c r="B653" s="164"/>
      <c r="C653" s="165" t="s">
        <v>998</v>
      </c>
      <c r="D653" s="165" t="s">
        <v>256</v>
      </c>
      <c r="E653" s="166" t="s">
        <v>999</v>
      </c>
      <c r="F653" s="167" t="s">
        <v>1000</v>
      </c>
      <c r="G653" s="168" t="s">
        <v>259</v>
      </c>
      <c r="H653" s="169">
        <v>92</v>
      </c>
      <c r="I653" s="170"/>
      <c r="J653" s="171">
        <f>ROUND(I653*H653,0)</f>
        <v>0</v>
      </c>
      <c r="K653" s="167" t="s">
        <v>260</v>
      </c>
      <c r="L653" s="34"/>
      <c r="M653" s="172" t="s">
        <v>3</v>
      </c>
      <c r="N653" s="173" t="s">
        <v>43</v>
      </c>
      <c r="O653" s="35"/>
      <c r="P653" s="174">
        <f>O653*H653</f>
        <v>0</v>
      </c>
      <c r="Q653" s="174">
        <v>2.9E-4</v>
      </c>
      <c r="R653" s="174">
        <f>Q653*H653</f>
        <v>2.6679999999999999E-2</v>
      </c>
      <c r="S653" s="174">
        <v>0</v>
      </c>
      <c r="T653" s="175">
        <f>S653*H653</f>
        <v>0</v>
      </c>
      <c r="AR653" s="17" t="s">
        <v>85</v>
      </c>
      <c r="AT653" s="17" t="s">
        <v>256</v>
      </c>
      <c r="AU653" s="17" t="s">
        <v>79</v>
      </c>
      <c r="AY653" s="17" t="s">
        <v>254</v>
      </c>
      <c r="BE653" s="176">
        <f>IF(N653="základní",J653,0)</f>
        <v>0</v>
      </c>
      <c r="BF653" s="176">
        <f>IF(N653="snížená",J653,0)</f>
        <v>0</v>
      </c>
      <c r="BG653" s="176">
        <f>IF(N653="zákl. přenesená",J653,0)</f>
        <v>0</v>
      </c>
      <c r="BH653" s="176">
        <f>IF(N653="sníž. přenesená",J653,0)</f>
        <v>0</v>
      </c>
      <c r="BI653" s="176">
        <f>IF(N653="nulová",J653,0)</f>
        <v>0</v>
      </c>
      <c r="BJ653" s="17" t="s">
        <v>9</v>
      </c>
      <c r="BK653" s="176">
        <f>ROUND(I653*H653,0)</f>
        <v>0</v>
      </c>
      <c r="BL653" s="17" t="s">
        <v>85</v>
      </c>
      <c r="BM653" s="17" t="s">
        <v>1001</v>
      </c>
    </row>
    <row r="654" spans="2:65" s="11" customFormat="1" ht="13.5" x14ac:dyDescent="0.3">
      <c r="B654" s="177"/>
      <c r="D654" s="178" t="s">
        <v>263</v>
      </c>
      <c r="E654" s="179" t="s">
        <v>3</v>
      </c>
      <c r="F654" s="180" t="s">
        <v>997</v>
      </c>
      <c r="H654" s="181">
        <v>92</v>
      </c>
      <c r="I654" s="182"/>
      <c r="L654" s="177"/>
      <c r="M654" s="183"/>
      <c r="N654" s="184"/>
      <c r="O654" s="184"/>
      <c r="P654" s="184"/>
      <c r="Q654" s="184"/>
      <c r="R654" s="184"/>
      <c r="S654" s="184"/>
      <c r="T654" s="185"/>
      <c r="AT654" s="186" t="s">
        <v>263</v>
      </c>
      <c r="AU654" s="186" t="s">
        <v>79</v>
      </c>
      <c r="AV654" s="11" t="s">
        <v>79</v>
      </c>
      <c r="AW654" s="11" t="s">
        <v>36</v>
      </c>
      <c r="AX654" s="11" t="s">
        <v>9</v>
      </c>
      <c r="AY654" s="186" t="s">
        <v>254</v>
      </c>
    </row>
    <row r="655" spans="2:65" s="1" customFormat="1" ht="22.5" customHeight="1" x14ac:dyDescent="0.3">
      <c r="B655" s="164"/>
      <c r="C655" s="165" t="s">
        <v>1002</v>
      </c>
      <c r="D655" s="165" t="s">
        <v>256</v>
      </c>
      <c r="E655" s="166" t="s">
        <v>1003</v>
      </c>
      <c r="F655" s="167" t="s">
        <v>1004</v>
      </c>
      <c r="G655" s="168" t="s">
        <v>269</v>
      </c>
      <c r="H655" s="169">
        <v>66.415999999999997</v>
      </c>
      <c r="I655" s="170"/>
      <c r="J655" s="171">
        <f>ROUND(I655*H655,0)</f>
        <v>0</v>
      </c>
      <c r="K655" s="167" t="s">
        <v>260</v>
      </c>
      <c r="L655" s="34"/>
      <c r="M655" s="172" t="s">
        <v>3</v>
      </c>
      <c r="N655" s="173" t="s">
        <v>43</v>
      </c>
      <c r="O655" s="35"/>
      <c r="P655" s="174">
        <f>O655*H655</f>
        <v>0</v>
      </c>
      <c r="Q655" s="174">
        <v>0</v>
      </c>
      <c r="R655" s="174">
        <f>Q655*H655</f>
        <v>0</v>
      </c>
      <c r="S655" s="174">
        <v>2</v>
      </c>
      <c r="T655" s="175">
        <f>S655*H655</f>
        <v>132.83199999999999</v>
      </c>
      <c r="AR655" s="17" t="s">
        <v>85</v>
      </c>
      <c r="AT655" s="17" t="s">
        <v>256</v>
      </c>
      <c r="AU655" s="17" t="s">
        <v>79</v>
      </c>
      <c r="AY655" s="17" t="s">
        <v>254</v>
      </c>
      <c r="BE655" s="176">
        <f>IF(N655="základní",J655,0)</f>
        <v>0</v>
      </c>
      <c r="BF655" s="176">
        <f>IF(N655="snížená",J655,0)</f>
        <v>0</v>
      </c>
      <c r="BG655" s="176">
        <f>IF(N655="zákl. přenesená",J655,0)</f>
        <v>0</v>
      </c>
      <c r="BH655" s="176">
        <f>IF(N655="sníž. přenesená",J655,0)</f>
        <v>0</v>
      </c>
      <c r="BI655" s="176">
        <f>IF(N655="nulová",J655,0)</f>
        <v>0</v>
      </c>
      <c r="BJ655" s="17" t="s">
        <v>9</v>
      </c>
      <c r="BK655" s="176">
        <f>ROUND(I655*H655,0)</f>
        <v>0</v>
      </c>
      <c r="BL655" s="17" t="s">
        <v>85</v>
      </c>
      <c r="BM655" s="17" t="s">
        <v>1005</v>
      </c>
    </row>
    <row r="656" spans="2:65" s="11" customFormat="1" ht="13.5" x14ac:dyDescent="0.3">
      <c r="B656" s="177"/>
      <c r="D656" s="187" t="s">
        <v>263</v>
      </c>
      <c r="E656" s="186" t="s">
        <v>3</v>
      </c>
      <c r="F656" s="188" t="s">
        <v>1006</v>
      </c>
      <c r="H656" s="189">
        <v>16.908999999999999</v>
      </c>
      <c r="I656" s="182"/>
      <c r="L656" s="177"/>
      <c r="M656" s="183"/>
      <c r="N656" s="184"/>
      <c r="O656" s="184"/>
      <c r="P656" s="184"/>
      <c r="Q656" s="184"/>
      <c r="R656" s="184"/>
      <c r="S656" s="184"/>
      <c r="T656" s="185"/>
      <c r="AT656" s="186" t="s">
        <v>263</v>
      </c>
      <c r="AU656" s="186" t="s">
        <v>79</v>
      </c>
      <c r="AV656" s="11" t="s">
        <v>79</v>
      </c>
      <c r="AW656" s="11" t="s">
        <v>36</v>
      </c>
      <c r="AX656" s="11" t="s">
        <v>72</v>
      </c>
      <c r="AY656" s="186" t="s">
        <v>254</v>
      </c>
    </row>
    <row r="657" spans="2:65" s="11" customFormat="1" ht="13.5" x14ac:dyDescent="0.3">
      <c r="B657" s="177"/>
      <c r="D657" s="187" t="s">
        <v>263</v>
      </c>
      <c r="E657" s="186" t="s">
        <v>3</v>
      </c>
      <c r="F657" s="188" t="s">
        <v>1007</v>
      </c>
      <c r="H657" s="189">
        <v>26.206</v>
      </c>
      <c r="I657" s="182"/>
      <c r="L657" s="177"/>
      <c r="M657" s="183"/>
      <c r="N657" s="184"/>
      <c r="O657" s="184"/>
      <c r="P657" s="184"/>
      <c r="Q657" s="184"/>
      <c r="R657" s="184"/>
      <c r="S657" s="184"/>
      <c r="T657" s="185"/>
      <c r="AT657" s="186" t="s">
        <v>263</v>
      </c>
      <c r="AU657" s="186" t="s">
        <v>79</v>
      </c>
      <c r="AV657" s="11" t="s">
        <v>79</v>
      </c>
      <c r="AW657" s="11" t="s">
        <v>36</v>
      </c>
      <c r="AX657" s="11" t="s">
        <v>72</v>
      </c>
      <c r="AY657" s="186" t="s">
        <v>254</v>
      </c>
    </row>
    <row r="658" spans="2:65" s="11" customFormat="1" ht="13.5" x14ac:dyDescent="0.3">
      <c r="B658" s="177"/>
      <c r="D658" s="187" t="s">
        <v>263</v>
      </c>
      <c r="E658" s="186" t="s">
        <v>3</v>
      </c>
      <c r="F658" s="188" t="s">
        <v>1008</v>
      </c>
      <c r="H658" s="189">
        <v>12.677</v>
      </c>
      <c r="I658" s="182"/>
      <c r="L658" s="177"/>
      <c r="M658" s="183"/>
      <c r="N658" s="184"/>
      <c r="O658" s="184"/>
      <c r="P658" s="184"/>
      <c r="Q658" s="184"/>
      <c r="R658" s="184"/>
      <c r="S658" s="184"/>
      <c r="T658" s="185"/>
      <c r="AT658" s="186" t="s">
        <v>263</v>
      </c>
      <c r="AU658" s="186" t="s">
        <v>79</v>
      </c>
      <c r="AV658" s="11" t="s">
        <v>79</v>
      </c>
      <c r="AW658" s="11" t="s">
        <v>36</v>
      </c>
      <c r="AX658" s="11" t="s">
        <v>72</v>
      </c>
      <c r="AY658" s="186" t="s">
        <v>254</v>
      </c>
    </row>
    <row r="659" spans="2:65" s="12" customFormat="1" ht="13.5" x14ac:dyDescent="0.3">
      <c r="B659" s="190"/>
      <c r="D659" s="187" t="s">
        <v>263</v>
      </c>
      <c r="E659" s="198" t="s">
        <v>3</v>
      </c>
      <c r="F659" s="199" t="s">
        <v>1009</v>
      </c>
      <c r="H659" s="200">
        <v>55.792000000000002</v>
      </c>
      <c r="I659" s="194"/>
      <c r="L659" s="190"/>
      <c r="M659" s="195"/>
      <c r="N659" s="196"/>
      <c r="O659" s="196"/>
      <c r="P659" s="196"/>
      <c r="Q659" s="196"/>
      <c r="R659" s="196"/>
      <c r="S659" s="196"/>
      <c r="T659" s="197"/>
      <c r="AT659" s="198" t="s">
        <v>263</v>
      </c>
      <c r="AU659" s="198" t="s">
        <v>79</v>
      </c>
      <c r="AV659" s="12" t="s">
        <v>82</v>
      </c>
      <c r="AW659" s="12" t="s">
        <v>36</v>
      </c>
      <c r="AX659" s="12" t="s">
        <v>72</v>
      </c>
      <c r="AY659" s="198" t="s">
        <v>254</v>
      </c>
    </row>
    <row r="660" spans="2:65" s="11" customFormat="1" ht="13.5" x14ac:dyDescent="0.3">
      <c r="B660" s="177"/>
      <c r="D660" s="187" t="s">
        <v>263</v>
      </c>
      <c r="E660" s="186" t="s">
        <v>3</v>
      </c>
      <c r="F660" s="188" t="s">
        <v>1010</v>
      </c>
      <c r="H660" s="189">
        <v>4.391</v>
      </c>
      <c r="I660" s="182"/>
      <c r="L660" s="177"/>
      <c r="M660" s="183"/>
      <c r="N660" s="184"/>
      <c r="O660" s="184"/>
      <c r="P660" s="184"/>
      <c r="Q660" s="184"/>
      <c r="R660" s="184"/>
      <c r="S660" s="184"/>
      <c r="T660" s="185"/>
      <c r="AT660" s="186" t="s">
        <v>263</v>
      </c>
      <c r="AU660" s="186" t="s">
        <v>79</v>
      </c>
      <c r="AV660" s="11" t="s">
        <v>79</v>
      </c>
      <c r="AW660" s="11" t="s">
        <v>36</v>
      </c>
      <c r="AX660" s="11" t="s">
        <v>72</v>
      </c>
      <c r="AY660" s="186" t="s">
        <v>254</v>
      </c>
    </row>
    <row r="661" spans="2:65" s="11" customFormat="1" ht="13.5" x14ac:dyDescent="0.3">
      <c r="B661" s="177"/>
      <c r="D661" s="187" t="s">
        <v>263</v>
      </c>
      <c r="E661" s="186" t="s">
        <v>3</v>
      </c>
      <c r="F661" s="188" t="s">
        <v>1011</v>
      </c>
      <c r="H661" s="189">
        <v>0.58499999999999996</v>
      </c>
      <c r="I661" s="182"/>
      <c r="L661" s="177"/>
      <c r="M661" s="183"/>
      <c r="N661" s="184"/>
      <c r="O661" s="184"/>
      <c r="P661" s="184"/>
      <c r="Q661" s="184"/>
      <c r="R661" s="184"/>
      <c r="S661" s="184"/>
      <c r="T661" s="185"/>
      <c r="AT661" s="186" t="s">
        <v>263</v>
      </c>
      <c r="AU661" s="186" t="s">
        <v>79</v>
      </c>
      <c r="AV661" s="11" t="s">
        <v>79</v>
      </c>
      <c r="AW661" s="11" t="s">
        <v>36</v>
      </c>
      <c r="AX661" s="11" t="s">
        <v>72</v>
      </c>
      <c r="AY661" s="186" t="s">
        <v>254</v>
      </c>
    </row>
    <row r="662" spans="2:65" s="11" customFormat="1" ht="13.5" x14ac:dyDescent="0.3">
      <c r="B662" s="177"/>
      <c r="D662" s="187" t="s">
        <v>263</v>
      </c>
      <c r="E662" s="186" t="s">
        <v>3</v>
      </c>
      <c r="F662" s="188" t="s">
        <v>1012</v>
      </c>
      <c r="H662" s="189">
        <v>0.82099999999999995</v>
      </c>
      <c r="I662" s="182"/>
      <c r="L662" s="177"/>
      <c r="M662" s="183"/>
      <c r="N662" s="184"/>
      <c r="O662" s="184"/>
      <c r="P662" s="184"/>
      <c r="Q662" s="184"/>
      <c r="R662" s="184"/>
      <c r="S662" s="184"/>
      <c r="T662" s="185"/>
      <c r="AT662" s="186" t="s">
        <v>263</v>
      </c>
      <c r="AU662" s="186" t="s">
        <v>79</v>
      </c>
      <c r="AV662" s="11" t="s">
        <v>79</v>
      </c>
      <c r="AW662" s="11" t="s">
        <v>36</v>
      </c>
      <c r="AX662" s="11" t="s">
        <v>72</v>
      </c>
      <c r="AY662" s="186" t="s">
        <v>254</v>
      </c>
    </row>
    <row r="663" spans="2:65" s="12" customFormat="1" ht="13.5" x14ac:dyDescent="0.3">
      <c r="B663" s="190"/>
      <c r="D663" s="187" t="s">
        <v>263</v>
      </c>
      <c r="E663" s="198" t="s">
        <v>3</v>
      </c>
      <c r="F663" s="199" t="s">
        <v>1013</v>
      </c>
      <c r="H663" s="200">
        <v>5.7969999999999997</v>
      </c>
      <c r="I663" s="194"/>
      <c r="L663" s="190"/>
      <c r="M663" s="195"/>
      <c r="N663" s="196"/>
      <c r="O663" s="196"/>
      <c r="P663" s="196"/>
      <c r="Q663" s="196"/>
      <c r="R663" s="196"/>
      <c r="S663" s="196"/>
      <c r="T663" s="197"/>
      <c r="AT663" s="198" t="s">
        <v>263</v>
      </c>
      <c r="AU663" s="198" t="s">
        <v>79</v>
      </c>
      <c r="AV663" s="12" t="s">
        <v>82</v>
      </c>
      <c r="AW663" s="12" t="s">
        <v>36</v>
      </c>
      <c r="AX663" s="12" t="s">
        <v>72</v>
      </c>
      <c r="AY663" s="198" t="s">
        <v>254</v>
      </c>
    </row>
    <row r="664" spans="2:65" s="11" customFormat="1" ht="13.5" x14ac:dyDescent="0.3">
      <c r="B664" s="177"/>
      <c r="D664" s="187" t="s">
        <v>263</v>
      </c>
      <c r="E664" s="186" t="s">
        <v>3</v>
      </c>
      <c r="F664" s="188" t="s">
        <v>1014</v>
      </c>
      <c r="H664" s="189">
        <v>3.7469999999999999</v>
      </c>
      <c r="I664" s="182"/>
      <c r="L664" s="177"/>
      <c r="M664" s="183"/>
      <c r="N664" s="184"/>
      <c r="O664" s="184"/>
      <c r="P664" s="184"/>
      <c r="Q664" s="184"/>
      <c r="R664" s="184"/>
      <c r="S664" s="184"/>
      <c r="T664" s="185"/>
      <c r="AT664" s="186" t="s">
        <v>263</v>
      </c>
      <c r="AU664" s="186" t="s">
        <v>79</v>
      </c>
      <c r="AV664" s="11" t="s">
        <v>79</v>
      </c>
      <c r="AW664" s="11" t="s">
        <v>36</v>
      </c>
      <c r="AX664" s="11" t="s">
        <v>72</v>
      </c>
      <c r="AY664" s="186" t="s">
        <v>254</v>
      </c>
    </row>
    <row r="665" spans="2:65" s="12" customFormat="1" ht="13.5" x14ac:dyDescent="0.3">
      <c r="B665" s="190"/>
      <c r="D665" s="187" t="s">
        <v>263</v>
      </c>
      <c r="E665" s="198" t="s">
        <v>3</v>
      </c>
      <c r="F665" s="199" t="s">
        <v>1015</v>
      </c>
      <c r="H665" s="200">
        <v>3.7469999999999999</v>
      </c>
      <c r="I665" s="194"/>
      <c r="L665" s="190"/>
      <c r="M665" s="195"/>
      <c r="N665" s="196"/>
      <c r="O665" s="196"/>
      <c r="P665" s="196"/>
      <c r="Q665" s="196"/>
      <c r="R665" s="196"/>
      <c r="S665" s="196"/>
      <c r="T665" s="197"/>
      <c r="AT665" s="198" t="s">
        <v>263</v>
      </c>
      <c r="AU665" s="198" t="s">
        <v>79</v>
      </c>
      <c r="AV665" s="12" t="s">
        <v>82</v>
      </c>
      <c r="AW665" s="12" t="s">
        <v>36</v>
      </c>
      <c r="AX665" s="12" t="s">
        <v>72</v>
      </c>
      <c r="AY665" s="198" t="s">
        <v>254</v>
      </c>
    </row>
    <row r="666" spans="2:65" s="11" customFormat="1" ht="13.5" x14ac:dyDescent="0.3">
      <c r="B666" s="177"/>
      <c r="D666" s="187" t="s">
        <v>263</v>
      </c>
      <c r="E666" s="186" t="s">
        <v>3</v>
      </c>
      <c r="F666" s="188" t="s">
        <v>1016</v>
      </c>
      <c r="H666" s="189">
        <v>1.08</v>
      </c>
      <c r="I666" s="182"/>
      <c r="L666" s="177"/>
      <c r="M666" s="183"/>
      <c r="N666" s="184"/>
      <c r="O666" s="184"/>
      <c r="P666" s="184"/>
      <c r="Q666" s="184"/>
      <c r="R666" s="184"/>
      <c r="S666" s="184"/>
      <c r="T666" s="185"/>
      <c r="AT666" s="186" t="s">
        <v>263</v>
      </c>
      <c r="AU666" s="186" t="s">
        <v>79</v>
      </c>
      <c r="AV666" s="11" t="s">
        <v>79</v>
      </c>
      <c r="AW666" s="11" t="s">
        <v>36</v>
      </c>
      <c r="AX666" s="11" t="s">
        <v>72</v>
      </c>
      <c r="AY666" s="186" t="s">
        <v>254</v>
      </c>
    </row>
    <row r="667" spans="2:65" s="12" customFormat="1" ht="13.5" x14ac:dyDescent="0.3">
      <c r="B667" s="190"/>
      <c r="D667" s="187" t="s">
        <v>263</v>
      </c>
      <c r="E667" s="198" t="s">
        <v>3</v>
      </c>
      <c r="F667" s="199" t="s">
        <v>1017</v>
      </c>
      <c r="H667" s="200">
        <v>1.08</v>
      </c>
      <c r="I667" s="194"/>
      <c r="L667" s="190"/>
      <c r="M667" s="195"/>
      <c r="N667" s="196"/>
      <c r="O667" s="196"/>
      <c r="P667" s="196"/>
      <c r="Q667" s="196"/>
      <c r="R667" s="196"/>
      <c r="S667" s="196"/>
      <c r="T667" s="197"/>
      <c r="AT667" s="198" t="s">
        <v>263</v>
      </c>
      <c r="AU667" s="198" t="s">
        <v>79</v>
      </c>
      <c r="AV667" s="12" t="s">
        <v>82</v>
      </c>
      <c r="AW667" s="12" t="s">
        <v>36</v>
      </c>
      <c r="AX667" s="12" t="s">
        <v>72</v>
      </c>
      <c r="AY667" s="198" t="s">
        <v>254</v>
      </c>
    </row>
    <row r="668" spans="2:65" s="13" customFormat="1" ht="13.5" x14ac:dyDescent="0.3">
      <c r="B668" s="201"/>
      <c r="D668" s="178" t="s">
        <v>263</v>
      </c>
      <c r="E668" s="202" t="s">
        <v>3</v>
      </c>
      <c r="F668" s="203" t="s">
        <v>326</v>
      </c>
      <c r="H668" s="204">
        <v>66.415999999999997</v>
      </c>
      <c r="I668" s="205"/>
      <c r="L668" s="201"/>
      <c r="M668" s="206"/>
      <c r="N668" s="207"/>
      <c r="O668" s="207"/>
      <c r="P668" s="207"/>
      <c r="Q668" s="207"/>
      <c r="R668" s="207"/>
      <c r="S668" s="207"/>
      <c r="T668" s="208"/>
      <c r="AT668" s="209" t="s">
        <v>263</v>
      </c>
      <c r="AU668" s="209" t="s">
        <v>79</v>
      </c>
      <c r="AV668" s="13" t="s">
        <v>85</v>
      </c>
      <c r="AW668" s="13" t="s">
        <v>36</v>
      </c>
      <c r="AX668" s="13" t="s">
        <v>9</v>
      </c>
      <c r="AY668" s="209" t="s">
        <v>254</v>
      </c>
    </row>
    <row r="669" spans="2:65" s="1" customFormat="1" ht="22.5" customHeight="1" x14ac:dyDescent="0.3">
      <c r="B669" s="164"/>
      <c r="C669" s="165" t="s">
        <v>1018</v>
      </c>
      <c r="D669" s="165" t="s">
        <v>256</v>
      </c>
      <c r="E669" s="166" t="s">
        <v>1019</v>
      </c>
      <c r="F669" s="167" t="s">
        <v>1020</v>
      </c>
      <c r="G669" s="168" t="s">
        <v>269</v>
      </c>
      <c r="H669" s="169">
        <v>49.744</v>
      </c>
      <c r="I669" s="170"/>
      <c r="J669" s="171">
        <f>ROUND(I669*H669,0)</f>
        <v>0</v>
      </c>
      <c r="K669" s="167" t="s">
        <v>260</v>
      </c>
      <c r="L669" s="34"/>
      <c r="M669" s="172" t="s">
        <v>3</v>
      </c>
      <c r="N669" s="173" t="s">
        <v>43</v>
      </c>
      <c r="O669" s="35"/>
      <c r="P669" s="174">
        <f>O669*H669</f>
        <v>0</v>
      </c>
      <c r="Q669" s="174">
        <v>0</v>
      </c>
      <c r="R669" s="174">
        <f>Q669*H669</f>
        <v>0</v>
      </c>
      <c r="S669" s="174">
        <v>2.5</v>
      </c>
      <c r="T669" s="175">
        <f>S669*H669</f>
        <v>124.36</v>
      </c>
      <c r="AR669" s="17" t="s">
        <v>85</v>
      </c>
      <c r="AT669" s="17" t="s">
        <v>256</v>
      </c>
      <c r="AU669" s="17" t="s">
        <v>79</v>
      </c>
      <c r="AY669" s="17" t="s">
        <v>254</v>
      </c>
      <c r="BE669" s="176">
        <f>IF(N669="základní",J669,0)</f>
        <v>0</v>
      </c>
      <c r="BF669" s="176">
        <f>IF(N669="snížená",J669,0)</f>
        <v>0</v>
      </c>
      <c r="BG669" s="176">
        <f>IF(N669="zákl. přenesená",J669,0)</f>
        <v>0</v>
      </c>
      <c r="BH669" s="176">
        <f>IF(N669="sníž. přenesená",J669,0)</f>
        <v>0</v>
      </c>
      <c r="BI669" s="176">
        <f>IF(N669="nulová",J669,0)</f>
        <v>0</v>
      </c>
      <c r="BJ669" s="17" t="s">
        <v>9</v>
      </c>
      <c r="BK669" s="176">
        <f>ROUND(I669*H669,0)</f>
        <v>0</v>
      </c>
      <c r="BL669" s="17" t="s">
        <v>85</v>
      </c>
      <c r="BM669" s="17" t="s">
        <v>1021</v>
      </c>
    </row>
    <row r="670" spans="2:65" s="11" customFormat="1" ht="13.5" x14ac:dyDescent="0.3">
      <c r="B670" s="177"/>
      <c r="D670" s="187" t="s">
        <v>263</v>
      </c>
      <c r="E670" s="186" t="s">
        <v>3</v>
      </c>
      <c r="F670" s="188" t="s">
        <v>1022</v>
      </c>
      <c r="H670" s="189">
        <v>11.273</v>
      </c>
      <c r="I670" s="182"/>
      <c r="L670" s="177"/>
      <c r="M670" s="183"/>
      <c r="N670" s="184"/>
      <c r="O670" s="184"/>
      <c r="P670" s="184"/>
      <c r="Q670" s="184"/>
      <c r="R670" s="184"/>
      <c r="S670" s="184"/>
      <c r="T670" s="185"/>
      <c r="AT670" s="186" t="s">
        <v>263</v>
      </c>
      <c r="AU670" s="186" t="s">
        <v>79</v>
      </c>
      <c r="AV670" s="11" t="s">
        <v>79</v>
      </c>
      <c r="AW670" s="11" t="s">
        <v>36</v>
      </c>
      <c r="AX670" s="11" t="s">
        <v>72</v>
      </c>
      <c r="AY670" s="186" t="s">
        <v>254</v>
      </c>
    </row>
    <row r="671" spans="2:65" s="11" customFormat="1" ht="13.5" x14ac:dyDescent="0.3">
      <c r="B671" s="177"/>
      <c r="D671" s="187" t="s">
        <v>263</v>
      </c>
      <c r="E671" s="186" t="s">
        <v>3</v>
      </c>
      <c r="F671" s="188" t="s">
        <v>1023</v>
      </c>
      <c r="H671" s="189">
        <v>23.411000000000001</v>
      </c>
      <c r="I671" s="182"/>
      <c r="L671" s="177"/>
      <c r="M671" s="183"/>
      <c r="N671" s="184"/>
      <c r="O671" s="184"/>
      <c r="P671" s="184"/>
      <c r="Q671" s="184"/>
      <c r="R671" s="184"/>
      <c r="S671" s="184"/>
      <c r="T671" s="185"/>
      <c r="AT671" s="186" t="s">
        <v>263</v>
      </c>
      <c r="AU671" s="186" t="s">
        <v>79</v>
      </c>
      <c r="AV671" s="11" t="s">
        <v>79</v>
      </c>
      <c r="AW671" s="11" t="s">
        <v>36</v>
      </c>
      <c r="AX671" s="11" t="s">
        <v>72</v>
      </c>
      <c r="AY671" s="186" t="s">
        <v>254</v>
      </c>
    </row>
    <row r="672" spans="2:65" s="11" customFormat="1" ht="13.5" x14ac:dyDescent="0.3">
      <c r="B672" s="177"/>
      <c r="D672" s="187" t="s">
        <v>263</v>
      </c>
      <c r="E672" s="186" t="s">
        <v>3</v>
      </c>
      <c r="F672" s="188" t="s">
        <v>1024</v>
      </c>
      <c r="H672" s="189">
        <v>14.085000000000001</v>
      </c>
      <c r="I672" s="182"/>
      <c r="L672" s="177"/>
      <c r="M672" s="183"/>
      <c r="N672" s="184"/>
      <c r="O672" s="184"/>
      <c r="P672" s="184"/>
      <c r="Q672" s="184"/>
      <c r="R672" s="184"/>
      <c r="S672" s="184"/>
      <c r="T672" s="185"/>
      <c r="AT672" s="186" t="s">
        <v>263</v>
      </c>
      <c r="AU672" s="186" t="s">
        <v>79</v>
      </c>
      <c r="AV672" s="11" t="s">
        <v>79</v>
      </c>
      <c r="AW672" s="11" t="s">
        <v>36</v>
      </c>
      <c r="AX672" s="11" t="s">
        <v>72</v>
      </c>
      <c r="AY672" s="186" t="s">
        <v>254</v>
      </c>
    </row>
    <row r="673" spans="2:65" s="11" customFormat="1" ht="13.5" x14ac:dyDescent="0.3">
      <c r="B673" s="177"/>
      <c r="D673" s="187" t="s">
        <v>263</v>
      </c>
      <c r="E673" s="186" t="s">
        <v>3</v>
      </c>
      <c r="F673" s="188" t="s">
        <v>1025</v>
      </c>
      <c r="H673" s="189">
        <v>0.97499999999999998</v>
      </c>
      <c r="I673" s="182"/>
      <c r="L673" s="177"/>
      <c r="M673" s="183"/>
      <c r="N673" s="184"/>
      <c r="O673" s="184"/>
      <c r="P673" s="184"/>
      <c r="Q673" s="184"/>
      <c r="R673" s="184"/>
      <c r="S673" s="184"/>
      <c r="T673" s="185"/>
      <c r="AT673" s="186" t="s">
        <v>263</v>
      </c>
      <c r="AU673" s="186" t="s">
        <v>79</v>
      </c>
      <c r="AV673" s="11" t="s">
        <v>79</v>
      </c>
      <c r="AW673" s="11" t="s">
        <v>36</v>
      </c>
      <c r="AX673" s="11" t="s">
        <v>72</v>
      </c>
      <c r="AY673" s="186" t="s">
        <v>254</v>
      </c>
    </row>
    <row r="674" spans="2:65" s="12" customFormat="1" ht="13.5" x14ac:dyDescent="0.3">
      <c r="B674" s="190"/>
      <c r="D674" s="178" t="s">
        <v>263</v>
      </c>
      <c r="E674" s="191" t="s">
        <v>3</v>
      </c>
      <c r="F674" s="192" t="s">
        <v>277</v>
      </c>
      <c r="H674" s="193">
        <v>49.744</v>
      </c>
      <c r="I674" s="194"/>
      <c r="L674" s="190"/>
      <c r="M674" s="195"/>
      <c r="N674" s="196"/>
      <c r="O674" s="196"/>
      <c r="P674" s="196"/>
      <c r="Q674" s="196"/>
      <c r="R674" s="196"/>
      <c r="S674" s="196"/>
      <c r="T674" s="197"/>
      <c r="AT674" s="198" t="s">
        <v>263</v>
      </c>
      <c r="AU674" s="198" t="s">
        <v>79</v>
      </c>
      <c r="AV674" s="12" t="s">
        <v>82</v>
      </c>
      <c r="AW674" s="12" t="s">
        <v>36</v>
      </c>
      <c r="AX674" s="12" t="s">
        <v>9</v>
      </c>
      <c r="AY674" s="198" t="s">
        <v>254</v>
      </c>
    </row>
    <row r="675" spans="2:65" s="1" customFormat="1" ht="22.5" customHeight="1" x14ac:dyDescent="0.3">
      <c r="B675" s="164"/>
      <c r="C675" s="165" t="s">
        <v>1026</v>
      </c>
      <c r="D675" s="165" t="s">
        <v>256</v>
      </c>
      <c r="E675" s="166" t="s">
        <v>1027</v>
      </c>
      <c r="F675" s="167" t="s">
        <v>1028</v>
      </c>
      <c r="G675" s="168" t="s">
        <v>269</v>
      </c>
      <c r="H675" s="169">
        <v>8.6869999999999994</v>
      </c>
      <c r="I675" s="170"/>
      <c r="J675" s="171">
        <f>ROUND(I675*H675,0)</f>
        <v>0</v>
      </c>
      <c r="K675" s="167" t="s">
        <v>260</v>
      </c>
      <c r="L675" s="34"/>
      <c r="M675" s="172" t="s">
        <v>3</v>
      </c>
      <c r="N675" s="173" t="s">
        <v>43</v>
      </c>
      <c r="O675" s="35"/>
      <c r="P675" s="174">
        <f>O675*H675</f>
        <v>0</v>
      </c>
      <c r="Q675" s="174">
        <v>0</v>
      </c>
      <c r="R675" s="174">
        <f>Q675*H675</f>
        <v>0</v>
      </c>
      <c r="S675" s="174">
        <v>1.95</v>
      </c>
      <c r="T675" s="175">
        <f>S675*H675</f>
        <v>16.939649999999997</v>
      </c>
      <c r="AR675" s="17" t="s">
        <v>85</v>
      </c>
      <c r="AT675" s="17" t="s">
        <v>256</v>
      </c>
      <c r="AU675" s="17" t="s">
        <v>79</v>
      </c>
      <c r="AY675" s="17" t="s">
        <v>254</v>
      </c>
      <c r="BE675" s="176">
        <f>IF(N675="základní",J675,0)</f>
        <v>0</v>
      </c>
      <c r="BF675" s="176">
        <f>IF(N675="snížená",J675,0)</f>
        <v>0</v>
      </c>
      <c r="BG675" s="176">
        <f>IF(N675="zákl. přenesená",J675,0)</f>
        <v>0</v>
      </c>
      <c r="BH675" s="176">
        <f>IF(N675="sníž. přenesená",J675,0)</f>
        <v>0</v>
      </c>
      <c r="BI675" s="176">
        <f>IF(N675="nulová",J675,0)</f>
        <v>0</v>
      </c>
      <c r="BJ675" s="17" t="s">
        <v>9</v>
      </c>
      <c r="BK675" s="176">
        <f>ROUND(I675*H675,0)</f>
        <v>0</v>
      </c>
      <c r="BL675" s="17" t="s">
        <v>85</v>
      </c>
      <c r="BM675" s="17" t="s">
        <v>1029</v>
      </c>
    </row>
    <row r="676" spans="2:65" s="11" customFormat="1" ht="13.5" x14ac:dyDescent="0.3">
      <c r="B676" s="177"/>
      <c r="D676" s="187" t="s">
        <v>263</v>
      </c>
      <c r="E676" s="186" t="s">
        <v>3</v>
      </c>
      <c r="F676" s="188" t="s">
        <v>1030</v>
      </c>
      <c r="H676" s="189">
        <v>7.319</v>
      </c>
      <c r="I676" s="182"/>
      <c r="L676" s="177"/>
      <c r="M676" s="183"/>
      <c r="N676" s="184"/>
      <c r="O676" s="184"/>
      <c r="P676" s="184"/>
      <c r="Q676" s="184"/>
      <c r="R676" s="184"/>
      <c r="S676" s="184"/>
      <c r="T676" s="185"/>
      <c r="AT676" s="186" t="s">
        <v>263</v>
      </c>
      <c r="AU676" s="186" t="s">
        <v>79</v>
      </c>
      <c r="AV676" s="11" t="s">
        <v>79</v>
      </c>
      <c r="AW676" s="11" t="s">
        <v>36</v>
      </c>
      <c r="AX676" s="11" t="s">
        <v>72</v>
      </c>
      <c r="AY676" s="186" t="s">
        <v>254</v>
      </c>
    </row>
    <row r="677" spans="2:65" s="11" customFormat="1" ht="13.5" x14ac:dyDescent="0.3">
      <c r="B677" s="177"/>
      <c r="D677" s="187" t="s">
        <v>263</v>
      </c>
      <c r="E677" s="186" t="s">
        <v>3</v>
      </c>
      <c r="F677" s="188" t="s">
        <v>1031</v>
      </c>
      <c r="H677" s="189">
        <v>1.3680000000000001</v>
      </c>
      <c r="I677" s="182"/>
      <c r="L677" s="177"/>
      <c r="M677" s="183"/>
      <c r="N677" s="184"/>
      <c r="O677" s="184"/>
      <c r="P677" s="184"/>
      <c r="Q677" s="184"/>
      <c r="R677" s="184"/>
      <c r="S677" s="184"/>
      <c r="T677" s="185"/>
      <c r="AT677" s="186" t="s">
        <v>263</v>
      </c>
      <c r="AU677" s="186" t="s">
        <v>79</v>
      </c>
      <c r="AV677" s="11" t="s">
        <v>79</v>
      </c>
      <c r="AW677" s="11" t="s">
        <v>36</v>
      </c>
      <c r="AX677" s="11" t="s">
        <v>72</v>
      </c>
      <c r="AY677" s="186" t="s">
        <v>254</v>
      </c>
    </row>
    <row r="678" spans="2:65" s="12" customFormat="1" ht="13.5" x14ac:dyDescent="0.3">
      <c r="B678" s="190"/>
      <c r="D678" s="178" t="s">
        <v>263</v>
      </c>
      <c r="E678" s="191" t="s">
        <v>3</v>
      </c>
      <c r="F678" s="192" t="s">
        <v>277</v>
      </c>
      <c r="H678" s="193">
        <v>8.6869999999999994</v>
      </c>
      <c r="I678" s="194"/>
      <c r="L678" s="190"/>
      <c r="M678" s="195"/>
      <c r="N678" s="196"/>
      <c r="O678" s="196"/>
      <c r="P678" s="196"/>
      <c r="Q678" s="196"/>
      <c r="R678" s="196"/>
      <c r="S678" s="196"/>
      <c r="T678" s="197"/>
      <c r="AT678" s="198" t="s">
        <v>263</v>
      </c>
      <c r="AU678" s="198" t="s">
        <v>79</v>
      </c>
      <c r="AV678" s="12" t="s">
        <v>82</v>
      </c>
      <c r="AW678" s="12" t="s">
        <v>36</v>
      </c>
      <c r="AX678" s="12" t="s">
        <v>9</v>
      </c>
      <c r="AY678" s="198" t="s">
        <v>254</v>
      </c>
    </row>
    <row r="679" spans="2:65" s="1" customFormat="1" ht="22.5" customHeight="1" x14ac:dyDescent="0.3">
      <c r="B679" s="164"/>
      <c r="C679" s="165" t="s">
        <v>1032</v>
      </c>
      <c r="D679" s="165" t="s">
        <v>256</v>
      </c>
      <c r="E679" s="166" t="s">
        <v>1033</v>
      </c>
      <c r="F679" s="167" t="s">
        <v>1034</v>
      </c>
      <c r="G679" s="168" t="s">
        <v>375</v>
      </c>
      <c r="H679" s="169">
        <v>1.35</v>
      </c>
      <c r="I679" s="170"/>
      <c r="J679" s="171">
        <f>ROUND(I679*H679,0)</f>
        <v>0</v>
      </c>
      <c r="K679" s="167" t="s">
        <v>260</v>
      </c>
      <c r="L679" s="34"/>
      <c r="M679" s="172" t="s">
        <v>3</v>
      </c>
      <c r="N679" s="173" t="s">
        <v>43</v>
      </c>
      <c r="O679" s="35"/>
      <c r="P679" s="174">
        <f>O679*H679</f>
        <v>0</v>
      </c>
      <c r="Q679" s="174">
        <v>0</v>
      </c>
      <c r="R679" s="174">
        <f>Q679*H679</f>
        <v>0</v>
      </c>
      <c r="S679" s="174">
        <v>8.7999999999999995E-2</v>
      </c>
      <c r="T679" s="175">
        <f>S679*H679</f>
        <v>0.1188</v>
      </c>
      <c r="AR679" s="17" t="s">
        <v>85</v>
      </c>
      <c r="AT679" s="17" t="s">
        <v>256</v>
      </c>
      <c r="AU679" s="17" t="s">
        <v>79</v>
      </c>
      <c r="AY679" s="17" t="s">
        <v>254</v>
      </c>
      <c r="BE679" s="176">
        <f>IF(N679="základní",J679,0)</f>
        <v>0</v>
      </c>
      <c r="BF679" s="176">
        <f>IF(N679="snížená",J679,0)</f>
        <v>0</v>
      </c>
      <c r="BG679" s="176">
        <f>IF(N679="zákl. přenesená",J679,0)</f>
        <v>0</v>
      </c>
      <c r="BH679" s="176">
        <f>IF(N679="sníž. přenesená",J679,0)</f>
        <v>0</v>
      </c>
      <c r="BI679" s="176">
        <f>IF(N679="nulová",J679,0)</f>
        <v>0</v>
      </c>
      <c r="BJ679" s="17" t="s">
        <v>9</v>
      </c>
      <c r="BK679" s="176">
        <f>ROUND(I679*H679,0)</f>
        <v>0</v>
      </c>
      <c r="BL679" s="17" t="s">
        <v>85</v>
      </c>
      <c r="BM679" s="17" t="s">
        <v>1035</v>
      </c>
    </row>
    <row r="680" spans="2:65" s="11" customFormat="1" ht="13.5" x14ac:dyDescent="0.3">
      <c r="B680" s="177"/>
      <c r="D680" s="178" t="s">
        <v>263</v>
      </c>
      <c r="E680" s="179" t="s">
        <v>3</v>
      </c>
      <c r="F680" s="180" t="s">
        <v>698</v>
      </c>
      <c r="H680" s="181">
        <v>1.35</v>
      </c>
      <c r="I680" s="182"/>
      <c r="L680" s="177"/>
      <c r="M680" s="183"/>
      <c r="N680" s="184"/>
      <c r="O680" s="184"/>
      <c r="P680" s="184"/>
      <c r="Q680" s="184"/>
      <c r="R680" s="184"/>
      <c r="S680" s="184"/>
      <c r="T680" s="185"/>
      <c r="AT680" s="186" t="s">
        <v>263</v>
      </c>
      <c r="AU680" s="186" t="s">
        <v>79</v>
      </c>
      <c r="AV680" s="11" t="s">
        <v>79</v>
      </c>
      <c r="AW680" s="11" t="s">
        <v>36</v>
      </c>
      <c r="AX680" s="11" t="s">
        <v>9</v>
      </c>
      <c r="AY680" s="186" t="s">
        <v>254</v>
      </c>
    </row>
    <row r="681" spans="2:65" s="1" customFormat="1" ht="22.5" customHeight="1" x14ac:dyDescent="0.3">
      <c r="B681" s="164"/>
      <c r="C681" s="165" t="s">
        <v>1036</v>
      </c>
      <c r="D681" s="165" t="s">
        <v>256</v>
      </c>
      <c r="E681" s="166" t="s">
        <v>1037</v>
      </c>
      <c r="F681" s="167" t="s">
        <v>1038</v>
      </c>
      <c r="G681" s="168" t="s">
        <v>269</v>
      </c>
      <c r="H681" s="169">
        <v>16.268999999999998</v>
      </c>
      <c r="I681" s="170"/>
      <c r="J681" s="171">
        <f>ROUND(I681*H681,0)</f>
        <v>0</v>
      </c>
      <c r="K681" s="167" t="s">
        <v>260</v>
      </c>
      <c r="L681" s="34"/>
      <c r="M681" s="172" t="s">
        <v>3</v>
      </c>
      <c r="N681" s="173" t="s">
        <v>43</v>
      </c>
      <c r="O681" s="35"/>
      <c r="P681" s="174">
        <f>O681*H681</f>
        <v>0</v>
      </c>
      <c r="Q681" s="174">
        <v>0</v>
      </c>
      <c r="R681" s="174">
        <f>Q681*H681</f>
        <v>0</v>
      </c>
      <c r="S681" s="174">
        <v>1.95</v>
      </c>
      <c r="T681" s="175">
        <f>S681*H681</f>
        <v>31.724549999999997</v>
      </c>
      <c r="AR681" s="17" t="s">
        <v>85</v>
      </c>
      <c r="AT681" s="17" t="s">
        <v>256</v>
      </c>
      <c r="AU681" s="17" t="s">
        <v>79</v>
      </c>
      <c r="AY681" s="17" t="s">
        <v>254</v>
      </c>
      <c r="BE681" s="176">
        <f>IF(N681="základní",J681,0)</f>
        <v>0</v>
      </c>
      <c r="BF681" s="176">
        <f>IF(N681="snížená",J681,0)</f>
        <v>0</v>
      </c>
      <c r="BG681" s="176">
        <f>IF(N681="zákl. přenesená",J681,0)</f>
        <v>0</v>
      </c>
      <c r="BH681" s="176">
        <f>IF(N681="sníž. přenesená",J681,0)</f>
        <v>0</v>
      </c>
      <c r="BI681" s="176">
        <f>IF(N681="nulová",J681,0)</f>
        <v>0</v>
      </c>
      <c r="BJ681" s="17" t="s">
        <v>9</v>
      </c>
      <c r="BK681" s="176">
        <f>ROUND(I681*H681,0)</f>
        <v>0</v>
      </c>
      <c r="BL681" s="17" t="s">
        <v>85</v>
      </c>
      <c r="BM681" s="17" t="s">
        <v>1039</v>
      </c>
    </row>
    <row r="682" spans="2:65" s="11" customFormat="1" ht="13.5" x14ac:dyDescent="0.3">
      <c r="B682" s="177"/>
      <c r="D682" s="187" t="s">
        <v>263</v>
      </c>
      <c r="E682" s="186" t="s">
        <v>3</v>
      </c>
      <c r="F682" s="188" t="s">
        <v>1040</v>
      </c>
      <c r="H682" s="189">
        <v>4.9960000000000004</v>
      </c>
      <c r="I682" s="182"/>
      <c r="L682" s="177"/>
      <c r="M682" s="183"/>
      <c r="N682" s="184"/>
      <c r="O682" s="184"/>
      <c r="P682" s="184"/>
      <c r="Q682" s="184"/>
      <c r="R682" s="184"/>
      <c r="S682" s="184"/>
      <c r="T682" s="185"/>
      <c r="AT682" s="186" t="s">
        <v>263</v>
      </c>
      <c r="AU682" s="186" t="s">
        <v>79</v>
      </c>
      <c r="AV682" s="11" t="s">
        <v>79</v>
      </c>
      <c r="AW682" s="11" t="s">
        <v>36</v>
      </c>
      <c r="AX682" s="11" t="s">
        <v>72</v>
      </c>
      <c r="AY682" s="186" t="s">
        <v>254</v>
      </c>
    </row>
    <row r="683" spans="2:65" s="11" customFormat="1" ht="13.5" x14ac:dyDescent="0.3">
      <c r="B683" s="177"/>
      <c r="D683" s="187" t="s">
        <v>263</v>
      </c>
      <c r="E683" s="186" t="s">
        <v>3</v>
      </c>
      <c r="F683" s="188" t="s">
        <v>1022</v>
      </c>
      <c r="H683" s="189">
        <v>11.273</v>
      </c>
      <c r="I683" s="182"/>
      <c r="L683" s="177"/>
      <c r="M683" s="183"/>
      <c r="N683" s="184"/>
      <c r="O683" s="184"/>
      <c r="P683" s="184"/>
      <c r="Q683" s="184"/>
      <c r="R683" s="184"/>
      <c r="S683" s="184"/>
      <c r="T683" s="185"/>
      <c r="AT683" s="186" t="s">
        <v>263</v>
      </c>
      <c r="AU683" s="186" t="s">
        <v>79</v>
      </c>
      <c r="AV683" s="11" t="s">
        <v>79</v>
      </c>
      <c r="AW683" s="11" t="s">
        <v>36</v>
      </c>
      <c r="AX683" s="11" t="s">
        <v>72</v>
      </c>
      <c r="AY683" s="186" t="s">
        <v>254</v>
      </c>
    </row>
    <row r="684" spans="2:65" s="12" customFormat="1" ht="13.5" x14ac:dyDescent="0.3">
      <c r="B684" s="190"/>
      <c r="D684" s="178" t="s">
        <v>263</v>
      </c>
      <c r="E684" s="191" t="s">
        <v>3</v>
      </c>
      <c r="F684" s="192" t="s">
        <v>277</v>
      </c>
      <c r="H684" s="193">
        <v>16.268999999999998</v>
      </c>
      <c r="I684" s="194"/>
      <c r="L684" s="190"/>
      <c r="M684" s="195"/>
      <c r="N684" s="196"/>
      <c r="O684" s="196"/>
      <c r="P684" s="196"/>
      <c r="Q684" s="196"/>
      <c r="R684" s="196"/>
      <c r="S684" s="196"/>
      <c r="T684" s="197"/>
      <c r="AT684" s="198" t="s">
        <v>263</v>
      </c>
      <c r="AU684" s="198" t="s">
        <v>79</v>
      </c>
      <c r="AV684" s="12" t="s">
        <v>82</v>
      </c>
      <c r="AW684" s="12" t="s">
        <v>36</v>
      </c>
      <c r="AX684" s="12" t="s">
        <v>9</v>
      </c>
      <c r="AY684" s="198" t="s">
        <v>254</v>
      </c>
    </row>
    <row r="685" spans="2:65" s="1" customFormat="1" ht="22.5" customHeight="1" x14ac:dyDescent="0.3">
      <c r="B685" s="164"/>
      <c r="C685" s="165" t="s">
        <v>1041</v>
      </c>
      <c r="D685" s="165" t="s">
        <v>256</v>
      </c>
      <c r="E685" s="166" t="s">
        <v>1042</v>
      </c>
      <c r="F685" s="167" t="s">
        <v>1043</v>
      </c>
      <c r="G685" s="168" t="s">
        <v>259</v>
      </c>
      <c r="H685" s="169">
        <v>2</v>
      </c>
      <c r="I685" s="170"/>
      <c r="J685" s="171">
        <f>ROUND(I685*H685,0)</f>
        <v>0</v>
      </c>
      <c r="K685" s="167" t="s">
        <v>260</v>
      </c>
      <c r="L685" s="34"/>
      <c r="M685" s="172" t="s">
        <v>3</v>
      </c>
      <c r="N685" s="173" t="s">
        <v>43</v>
      </c>
      <c r="O685" s="35"/>
      <c r="P685" s="174">
        <f>O685*H685</f>
        <v>0</v>
      </c>
      <c r="Q685" s="174">
        <v>0</v>
      </c>
      <c r="R685" s="174">
        <f>Q685*H685</f>
        <v>0</v>
      </c>
      <c r="S685" s="174">
        <v>0.4</v>
      </c>
      <c r="T685" s="175">
        <f>S685*H685</f>
        <v>0.8</v>
      </c>
      <c r="AR685" s="17" t="s">
        <v>85</v>
      </c>
      <c r="AT685" s="17" t="s">
        <v>256</v>
      </c>
      <c r="AU685" s="17" t="s">
        <v>79</v>
      </c>
      <c r="AY685" s="17" t="s">
        <v>254</v>
      </c>
      <c r="BE685" s="176">
        <f>IF(N685="základní",J685,0)</f>
        <v>0</v>
      </c>
      <c r="BF685" s="176">
        <f>IF(N685="snížená",J685,0)</f>
        <v>0</v>
      </c>
      <c r="BG685" s="176">
        <f>IF(N685="zákl. přenesená",J685,0)</f>
        <v>0</v>
      </c>
      <c r="BH685" s="176">
        <f>IF(N685="sníž. přenesená",J685,0)</f>
        <v>0</v>
      </c>
      <c r="BI685" s="176">
        <f>IF(N685="nulová",J685,0)</f>
        <v>0</v>
      </c>
      <c r="BJ685" s="17" t="s">
        <v>9</v>
      </c>
      <c r="BK685" s="176">
        <f>ROUND(I685*H685,0)</f>
        <v>0</v>
      </c>
      <c r="BL685" s="17" t="s">
        <v>85</v>
      </c>
      <c r="BM685" s="17" t="s">
        <v>1044</v>
      </c>
    </row>
    <row r="686" spans="2:65" s="11" customFormat="1" ht="13.5" x14ac:dyDescent="0.3">
      <c r="B686" s="177"/>
      <c r="D686" s="178" t="s">
        <v>263</v>
      </c>
      <c r="E686" s="179" t="s">
        <v>3</v>
      </c>
      <c r="F686" s="180" t="s">
        <v>79</v>
      </c>
      <c r="H686" s="181">
        <v>2</v>
      </c>
      <c r="I686" s="182"/>
      <c r="L686" s="177"/>
      <c r="M686" s="183"/>
      <c r="N686" s="184"/>
      <c r="O686" s="184"/>
      <c r="P686" s="184"/>
      <c r="Q686" s="184"/>
      <c r="R686" s="184"/>
      <c r="S686" s="184"/>
      <c r="T686" s="185"/>
      <c r="AT686" s="186" t="s">
        <v>263</v>
      </c>
      <c r="AU686" s="186" t="s">
        <v>79</v>
      </c>
      <c r="AV686" s="11" t="s">
        <v>79</v>
      </c>
      <c r="AW686" s="11" t="s">
        <v>36</v>
      </c>
      <c r="AX686" s="11" t="s">
        <v>9</v>
      </c>
      <c r="AY686" s="186" t="s">
        <v>254</v>
      </c>
    </row>
    <row r="687" spans="2:65" s="1" customFormat="1" ht="22.5" customHeight="1" x14ac:dyDescent="0.3">
      <c r="B687" s="164"/>
      <c r="C687" s="165" t="s">
        <v>1045</v>
      </c>
      <c r="D687" s="165" t="s">
        <v>256</v>
      </c>
      <c r="E687" s="166" t="s">
        <v>1046</v>
      </c>
      <c r="F687" s="167" t="s">
        <v>1047</v>
      </c>
      <c r="G687" s="168" t="s">
        <v>375</v>
      </c>
      <c r="H687" s="169">
        <v>1.7729999999999999</v>
      </c>
      <c r="I687" s="170"/>
      <c r="J687" s="171">
        <f>ROUND(I687*H687,0)</f>
        <v>0</v>
      </c>
      <c r="K687" s="167" t="s">
        <v>260</v>
      </c>
      <c r="L687" s="34"/>
      <c r="M687" s="172" t="s">
        <v>3</v>
      </c>
      <c r="N687" s="173" t="s">
        <v>43</v>
      </c>
      <c r="O687" s="35"/>
      <c r="P687" s="174">
        <f>O687*H687</f>
        <v>0</v>
      </c>
      <c r="Q687" s="174">
        <v>0</v>
      </c>
      <c r="R687" s="174">
        <f>Q687*H687</f>
        <v>0</v>
      </c>
      <c r="S687" s="174">
        <v>7.5999999999999998E-2</v>
      </c>
      <c r="T687" s="175">
        <f>S687*H687</f>
        <v>0.13474799999999998</v>
      </c>
      <c r="AR687" s="17" t="s">
        <v>85</v>
      </c>
      <c r="AT687" s="17" t="s">
        <v>256</v>
      </c>
      <c r="AU687" s="17" t="s">
        <v>79</v>
      </c>
      <c r="AY687" s="17" t="s">
        <v>254</v>
      </c>
      <c r="BE687" s="176">
        <f>IF(N687="základní",J687,0)</f>
        <v>0</v>
      </c>
      <c r="BF687" s="176">
        <f>IF(N687="snížená",J687,0)</f>
        <v>0</v>
      </c>
      <c r="BG687" s="176">
        <f>IF(N687="zákl. přenesená",J687,0)</f>
        <v>0</v>
      </c>
      <c r="BH687" s="176">
        <f>IF(N687="sníž. přenesená",J687,0)</f>
        <v>0</v>
      </c>
      <c r="BI687" s="176">
        <f>IF(N687="nulová",J687,0)</f>
        <v>0</v>
      </c>
      <c r="BJ687" s="17" t="s">
        <v>9</v>
      </c>
      <c r="BK687" s="176">
        <f>ROUND(I687*H687,0)</f>
        <v>0</v>
      </c>
      <c r="BL687" s="17" t="s">
        <v>85</v>
      </c>
      <c r="BM687" s="17" t="s">
        <v>1048</v>
      </c>
    </row>
    <row r="688" spans="2:65" s="11" customFormat="1" ht="13.5" x14ac:dyDescent="0.3">
      <c r="B688" s="177"/>
      <c r="D688" s="178" t="s">
        <v>263</v>
      </c>
      <c r="E688" s="179" t="s">
        <v>3</v>
      </c>
      <c r="F688" s="180" t="s">
        <v>1049</v>
      </c>
      <c r="H688" s="181">
        <v>1.7729999999999999</v>
      </c>
      <c r="I688" s="182"/>
      <c r="L688" s="177"/>
      <c r="M688" s="183"/>
      <c r="N688" s="184"/>
      <c r="O688" s="184"/>
      <c r="P688" s="184"/>
      <c r="Q688" s="184"/>
      <c r="R688" s="184"/>
      <c r="S688" s="184"/>
      <c r="T688" s="185"/>
      <c r="AT688" s="186" t="s">
        <v>263</v>
      </c>
      <c r="AU688" s="186" t="s">
        <v>79</v>
      </c>
      <c r="AV688" s="11" t="s">
        <v>79</v>
      </c>
      <c r="AW688" s="11" t="s">
        <v>36</v>
      </c>
      <c r="AX688" s="11" t="s">
        <v>9</v>
      </c>
      <c r="AY688" s="186" t="s">
        <v>254</v>
      </c>
    </row>
    <row r="689" spans="2:65" s="1" customFormat="1" ht="22.5" customHeight="1" x14ac:dyDescent="0.3">
      <c r="B689" s="164"/>
      <c r="C689" s="165" t="s">
        <v>1050</v>
      </c>
      <c r="D689" s="165" t="s">
        <v>256</v>
      </c>
      <c r="E689" s="166" t="s">
        <v>1051</v>
      </c>
      <c r="F689" s="167" t="s">
        <v>1052</v>
      </c>
      <c r="G689" s="168" t="s">
        <v>375</v>
      </c>
      <c r="H689" s="169">
        <v>6</v>
      </c>
      <c r="I689" s="170"/>
      <c r="J689" s="171">
        <f>ROUND(I689*H689,0)</f>
        <v>0</v>
      </c>
      <c r="K689" s="167" t="s">
        <v>260</v>
      </c>
      <c r="L689" s="34"/>
      <c r="M689" s="172" t="s">
        <v>3</v>
      </c>
      <c r="N689" s="173" t="s">
        <v>43</v>
      </c>
      <c r="O689" s="35"/>
      <c r="P689" s="174">
        <f>O689*H689</f>
        <v>0</v>
      </c>
      <c r="Q689" s="174">
        <v>0</v>
      </c>
      <c r="R689" s="174">
        <f>Q689*H689</f>
        <v>0</v>
      </c>
      <c r="S689" s="174">
        <v>6.6000000000000003E-2</v>
      </c>
      <c r="T689" s="175">
        <f>S689*H689</f>
        <v>0.39600000000000002</v>
      </c>
      <c r="AR689" s="17" t="s">
        <v>85</v>
      </c>
      <c r="AT689" s="17" t="s">
        <v>256</v>
      </c>
      <c r="AU689" s="17" t="s">
        <v>79</v>
      </c>
      <c r="AY689" s="17" t="s">
        <v>254</v>
      </c>
      <c r="BE689" s="176">
        <f>IF(N689="základní",J689,0)</f>
        <v>0</v>
      </c>
      <c r="BF689" s="176">
        <f>IF(N689="snížená",J689,0)</f>
        <v>0</v>
      </c>
      <c r="BG689" s="176">
        <f>IF(N689="zákl. přenesená",J689,0)</f>
        <v>0</v>
      </c>
      <c r="BH689" s="176">
        <f>IF(N689="sníž. přenesená",J689,0)</f>
        <v>0</v>
      </c>
      <c r="BI689" s="176">
        <f>IF(N689="nulová",J689,0)</f>
        <v>0</v>
      </c>
      <c r="BJ689" s="17" t="s">
        <v>9</v>
      </c>
      <c r="BK689" s="176">
        <f>ROUND(I689*H689,0)</f>
        <v>0</v>
      </c>
      <c r="BL689" s="17" t="s">
        <v>85</v>
      </c>
      <c r="BM689" s="17" t="s">
        <v>1053</v>
      </c>
    </row>
    <row r="690" spans="2:65" s="11" customFormat="1" ht="13.5" x14ac:dyDescent="0.3">
      <c r="B690" s="177"/>
      <c r="D690" s="178" t="s">
        <v>263</v>
      </c>
      <c r="E690" s="179" t="s">
        <v>3</v>
      </c>
      <c r="F690" s="180" t="s">
        <v>1054</v>
      </c>
      <c r="H690" s="181">
        <v>6</v>
      </c>
      <c r="I690" s="182"/>
      <c r="L690" s="177"/>
      <c r="M690" s="183"/>
      <c r="N690" s="184"/>
      <c r="O690" s="184"/>
      <c r="P690" s="184"/>
      <c r="Q690" s="184"/>
      <c r="R690" s="184"/>
      <c r="S690" s="184"/>
      <c r="T690" s="185"/>
      <c r="AT690" s="186" t="s">
        <v>263</v>
      </c>
      <c r="AU690" s="186" t="s">
        <v>79</v>
      </c>
      <c r="AV690" s="11" t="s">
        <v>79</v>
      </c>
      <c r="AW690" s="11" t="s">
        <v>36</v>
      </c>
      <c r="AX690" s="11" t="s">
        <v>9</v>
      </c>
      <c r="AY690" s="186" t="s">
        <v>254</v>
      </c>
    </row>
    <row r="691" spans="2:65" s="1" customFormat="1" ht="22.5" customHeight="1" x14ac:dyDescent="0.3">
      <c r="B691" s="164"/>
      <c r="C691" s="165" t="s">
        <v>1055</v>
      </c>
      <c r="D691" s="165" t="s">
        <v>256</v>
      </c>
      <c r="E691" s="166" t="s">
        <v>1056</v>
      </c>
      <c r="F691" s="167" t="s">
        <v>1057</v>
      </c>
      <c r="G691" s="168" t="s">
        <v>259</v>
      </c>
      <c r="H691" s="169">
        <v>3</v>
      </c>
      <c r="I691" s="170"/>
      <c r="J691" s="171">
        <f>ROUND(I691*H691,0)</f>
        <v>0</v>
      </c>
      <c r="K691" s="167" t="s">
        <v>260</v>
      </c>
      <c r="L691" s="34"/>
      <c r="M691" s="172" t="s">
        <v>3</v>
      </c>
      <c r="N691" s="173" t="s">
        <v>43</v>
      </c>
      <c r="O691" s="35"/>
      <c r="P691" s="174">
        <f>O691*H691</f>
        <v>0</v>
      </c>
      <c r="Q691" s="174">
        <v>0</v>
      </c>
      <c r="R691" s="174">
        <f>Q691*H691</f>
        <v>0</v>
      </c>
      <c r="S691" s="174">
        <v>1.6E-2</v>
      </c>
      <c r="T691" s="175">
        <f>S691*H691</f>
        <v>4.8000000000000001E-2</v>
      </c>
      <c r="AR691" s="17" t="s">
        <v>85</v>
      </c>
      <c r="AT691" s="17" t="s">
        <v>256</v>
      </c>
      <c r="AU691" s="17" t="s">
        <v>79</v>
      </c>
      <c r="AY691" s="17" t="s">
        <v>254</v>
      </c>
      <c r="BE691" s="176">
        <f>IF(N691="základní",J691,0)</f>
        <v>0</v>
      </c>
      <c r="BF691" s="176">
        <f>IF(N691="snížená",J691,0)</f>
        <v>0</v>
      </c>
      <c r="BG691" s="176">
        <f>IF(N691="zákl. přenesená",J691,0)</f>
        <v>0</v>
      </c>
      <c r="BH691" s="176">
        <f>IF(N691="sníž. přenesená",J691,0)</f>
        <v>0</v>
      </c>
      <c r="BI691" s="176">
        <f>IF(N691="nulová",J691,0)</f>
        <v>0</v>
      </c>
      <c r="BJ691" s="17" t="s">
        <v>9</v>
      </c>
      <c r="BK691" s="176">
        <f>ROUND(I691*H691,0)</f>
        <v>0</v>
      </c>
      <c r="BL691" s="17" t="s">
        <v>85</v>
      </c>
      <c r="BM691" s="17" t="s">
        <v>1058</v>
      </c>
    </row>
    <row r="692" spans="2:65" s="11" customFormat="1" ht="13.5" x14ac:dyDescent="0.3">
      <c r="B692" s="177"/>
      <c r="D692" s="178" t="s">
        <v>263</v>
      </c>
      <c r="E692" s="179" t="s">
        <v>3</v>
      </c>
      <c r="F692" s="180" t="s">
        <v>1059</v>
      </c>
      <c r="H692" s="181">
        <v>3</v>
      </c>
      <c r="I692" s="182"/>
      <c r="L692" s="177"/>
      <c r="M692" s="183"/>
      <c r="N692" s="184"/>
      <c r="O692" s="184"/>
      <c r="P692" s="184"/>
      <c r="Q692" s="184"/>
      <c r="R692" s="184"/>
      <c r="S692" s="184"/>
      <c r="T692" s="185"/>
      <c r="AT692" s="186" t="s">
        <v>263</v>
      </c>
      <c r="AU692" s="186" t="s">
        <v>79</v>
      </c>
      <c r="AV692" s="11" t="s">
        <v>79</v>
      </c>
      <c r="AW692" s="11" t="s">
        <v>36</v>
      </c>
      <c r="AX692" s="11" t="s">
        <v>9</v>
      </c>
      <c r="AY692" s="186" t="s">
        <v>254</v>
      </c>
    </row>
    <row r="693" spans="2:65" s="1" customFormat="1" ht="22.5" customHeight="1" x14ac:dyDescent="0.3">
      <c r="B693" s="164"/>
      <c r="C693" s="165" t="s">
        <v>1060</v>
      </c>
      <c r="D693" s="165" t="s">
        <v>256</v>
      </c>
      <c r="E693" s="166" t="s">
        <v>1061</v>
      </c>
      <c r="F693" s="167" t="s">
        <v>1062</v>
      </c>
      <c r="G693" s="168" t="s">
        <v>269</v>
      </c>
      <c r="H693" s="169">
        <v>0.59499999999999997</v>
      </c>
      <c r="I693" s="170"/>
      <c r="J693" s="171">
        <f>ROUND(I693*H693,0)</f>
        <v>0</v>
      </c>
      <c r="K693" s="167" t="s">
        <v>260</v>
      </c>
      <c r="L693" s="34"/>
      <c r="M693" s="172" t="s">
        <v>3</v>
      </c>
      <c r="N693" s="173" t="s">
        <v>43</v>
      </c>
      <c r="O693" s="35"/>
      <c r="P693" s="174">
        <f>O693*H693</f>
        <v>0</v>
      </c>
      <c r="Q693" s="174">
        <v>0</v>
      </c>
      <c r="R693" s="174">
        <f>Q693*H693</f>
        <v>0</v>
      </c>
      <c r="S693" s="174">
        <v>1.8</v>
      </c>
      <c r="T693" s="175">
        <f>S693*H693</f>
        <v>1.071</v>
      </c>
      <c r="AR693" s="17" t="s">
        <v>85</v>
      </c>
      <c r="AT693" s="17" t="s">
        <v>256</v>
      </c>
      <c r="AU693" s="17" t="s">
        <v>79</v>
      </c>
      <c r="AY693" s="17" t="s">
        <v>254</v>
      </c>
      <c r="BE693" s="176">
        <f>IF(N693="základní",J693,0)</f>
        <v>0</v>
      </c>
      <c r="BF693" s="176">
        <f>IF(N693="snížená",J693,0)</f>
        <v>0</v>
      </c>
      <c r="BG693" s="176">
        <f>IF(N693="zákl. přenesená",J693,0)</f>
        <v>0</v>
      </c>
      <c r="BH693" s="176">
        <f>IF(N693="sníž. přenesená",J693,0)</f>
        <v>0</v>
      </c>
      <c r="BI693" s="176">
        <f>IF(N693="nulová",J693,0)</f>
        <v>0</v>
      </c>
      <c r="BJ693" s="17" t="s">
        <v>9</v>
      </c>
      <c r="BK693" s="176">
        <f>ROUND(I693*H693,0)</f>
        <v>0</v>
      </c>
      <c r="BL693" s="17" t="s">
        <v>85</v>
      </c>
      <c r="BM693" s="17" t="s">
        <v>1063</v>
      </c>
    </row>
    <row r="694" spans="2:65" s="11" customFormat="1" ht="13.5" x14ac:dyDescent="0.3">
      <c r="B694" s="177"/>
      <c r="D694" s="178" t="s">
        <v>263</v>
      </c>
      <c r="E694" s="179" t="s">
        <v>3</v>
      </c>
      <c r="F694" s="180" t="s">
        <v>1064</v>
      </c>
      <c r="H694" s="181">
        <v>0.59499999999999997</v>
      </c>
      <c r="I694" s="182"/>
      <c r="L694" s="177"/>
      <c r="M694" s="183"/>
      <c r="N694" s="184"/>
      <c r="O694" s="184"/>
      <c r="P694" s="184"/>
      <c r="Q694" s="184"/>
      <c r="R694" s="184"/>
      <c r="S694" s="184"/>
      <c r="T694" s="185"/>
      <c r="AT694" s="186" t="s">
        <v>263</v>
      </c>
      <c r="AU694" s="186" t="s">
        <v>79</v>
      </c>
      <c r="AV694" s="11" t="s">
        <v>79</v>
      </c>
      <c r="AW694" s="11" t="s">
        <v>36</v>
      </c>
      <c r="AX694" s="11" t="s">
        <v>9</v>
      </c>
      <c r="AY694" s="186" t="s">
        <v>254</v>
      </c>
    </row>
    <row r="695" spans="2:65" s="1" customFormat="1" ht="22.5" customHeight="1" x14ac:dyDescent="0.3">
      <c r="B695" s="164"/>
      <c r="C695" s="165" t="s">
        <v>1065</v>
      </c>
      <c r="D695" s="165" t="s">
        <v>256</v>
      </c>
      <c r="E695" s="166" t="s">
        <v>1066</v>
      </c>
      <c r="F695" s="167" t="s">
        <v>1067</v>
      </c>
      <c r="G695" s="168" t="s">
        <v>269</v>
      </c>
      <c r="H695" s="169">
        <v>6.0839999999999996</v>
      </c>
      <c r="I695" s="170"/>
      <c r="J695" s="171">
        <f>ROUND(I695*H695,0)</f>
        <v>0</v>
      </c>
      <c r="K695" s="167" t="s">
        <v>260</v>
      </c>
      <c r="L695" s="34"/>
      <c r="M695" s="172" t="s">
        <v>3</v>
      </c>
      <c r="N695" s="173" t="s">
        <v>43</v>
      </c>
      <c r="O695" s="35"/>
      <c r="P695" s="174">
        <f>O695*H695</f>
        <v>0</v>
      </c>
      <c r="Q695" s="174">
        <v>0</v>
      </c>
      <c r="R695" s="174">
        <f>Q695*H695</f>
        <v>0</v>
      </c>
      <c r="S695" s="174">
        <v>1.8</v>
      </c>
      <c r="T695" s="175">
        <f>S695*H695</f>
        <v>10.9512</v>
      </c>
      <c r="AR695" s="17" t="s">
        <v>85</v>
      </c>
      <c r="AT695" s="17" t="s">
        <v>256</v>
      </c>
      <c r="AU695" s="17" t="s">
        <v>79</v>
      </c>
      <c r="AY695" s="17" t="s">
        <v>254</v>
      </c>
      <c r="BE695" s="176">
        <f>IF(N695="základní",J695,0)</f>
        <v>0</v>
      </c>
      <c r="BF695" s="176">
        <f>IF(N695="snížená",J695,0)</f>
        <v>0</v>
      </c>
      <c r="BG695" s="176">
        <f>IF(N695="zákl. přenesená",J695,0)</f>
        <v>0</v>
      </c>
      <c r="BH695" s="176">
        <f>IF(N695="sníž. přenesená",J695,0)</f>
        <v>0</v>
      </c>
      <c r="BI695" s="176">
        <f>IF(N695="nulová",J695,0)</f>
        <v>0</v>
      </c>
      <c r="BJ695" s="17" t="s">
        <v>9</v>
      </c>
      <c r="BK695" s="176">
        <f>ROUND(I695*H695,0)</f>
        <v>0</v>
      </c>
      <c r="BL695" s="17" t="s">
        <v>85</v>
      </c>
      <c r="BM695" s="17" t="s">
        <v>1068</v>
      </c>
    </row>
    <row r="696" spans="2:65" s="11" customFormat="1" ht="13.5" x14ac:dyDescent="0.3">
      <c r="B696" s="177"/>
      <c r="D696" s="187" t="s">
        <v>263</v>
      </c>
      <c r="E696" s="186" t="s">
        <v>3</v>
      </c>
      <c r="F696" s="188" t="s">
        <v>1069</v>
      </c>
      <c r="H696" s="189">
        <v>0.81</v>
      </c>
      <c r="I696" s="182"/>
      <c r="L696" s="177"/>
      <c r="M696" s="183"/>
      <c r="N696" s="184"/>
      <c r="O696" s="184"/>
      <c r="P696" s="184"/>
      <c r="Q696" s="184"/>
      <c r="R696" s="184"/>
      <c r="S696" s="184"/>
      <c r="T696" s="185"/>
      <c r="AT696" s="186" t="s">
        <v>263</v>
      </c>
      <c r="AU696" s="186" t="s">
        <v>79</v>
      </c>
      <c r="AV696" s="11" t="s">
        <v>79</v>
      </c>
      <c r="AW696" s="11" t="s">
        <v>36</v>
      </c>
      <c r="AX696" s="11" t="s">
        <v>72</v>
      </c>
      <c r="AY696" s="186" t="s">
        <v>254</v>
      </c>
    </row>
    <row r="697" spans="2:65" s="11" customFormat="1" ht="13.5" x14ac:dyDescent="0.3">
      <c r="B697" s="177"/>
      <c r="D697" s="187" t="s">
        <v>263</v>
      </c>
      <c r="E697" s="186" t="s">
        <v>3</v>
      </c>
      <c r="F697" s="188" t="s">
        <v>1070</v>
      </c>
      <c r="H697" s="189">
        <v>3.4140000000000001</v>
      </c>
      <c r="I697" s="182"/>
      <c r="L697" s="177"/>
      <c r="M697" s="183"/>
      <c r="N697" s="184"/>
      <c r="O697" s="184"/>
      <c r="P697" s="184"/>
      <c r="Q697" s="184"/>
      <c r="R697" s="184"/>
      <c r="S697" s="184"/>
      <c r="T697" s="185"/>
      <c r="AT697" s="186" t="s">
        <v>263</v>
      </c>
      <c r="AU697" s="186" t="s">
        <v>79</v>
      </c>
      <c r="AV697" s="11" t="s">
        <v>79</v>
      </c>
      <c r="AW697" s="11" t="s">
        <v>36</v>
      </c>
      <c r="AX697" s="11" t="s">
        <v>72</v>
      </c>
      <c r="AY697" s="186" t="s">
        <v>254</v>
      </c>
    </row>
    <row r="698" spans="2:65" s="11" customFormat="1" ht="13.5" x14ac:dyDescent="0.3">
      <c r="B698" s="177"/>
      <c r="D698" s="187" t="s">
        <v>263</v>
      </c>
      <c r="E698" s="186" t="s">
        <v>3</v>
      </c>
      <c r="F698" s="188" t="s">
        <v>1071</v>
      </c>
      <c r="H698" s="189">
        <v>1.536</v>
      </c>
      <c r="I698" s="182"/>
      <c r="L698" s="177"/>
      <c r="M698" s="183"/>
      <c r="N698" s="184"/>
      <c r="O698" s="184"/>
      <c r="P698" s="184"/>
      <c r="Q698" s="184"/>
      <c r="R698" s="184"/>
      <c r="S698" s="184"/>
      <c r="T698" s="185"/>
      <c r="AT698" s="186" t="s">
        <v>263</v>
      </c>
      <c r="AU698" s="186" t="s">
        <v>79</v>
      </c>
      <c r="AV698" s="11" t="s">
        <v>79</v>
      </c>
      <c r="AW698" s="11" t="s">
        <v>36</v>
      </c>
      <c r="AX698" s="11" t="s">
        <v>72</v>
      </c>
      <c r="AY698" s="186" t="s">
        <v>254</v>
      </c>
    </row>
    <row r="699" spans="2:65" s="11" customFormat="1" ht="13.5" x14ac:dyDescent="0.3">
      <c r="B699" s="177"/>
      <c r="D699" s="187" t="s">
        <v>263</v>
      </c>
      <c r="E699" s="186" t="s">
        <v>3</v>
      </c>
      <c r="F699" s="188" t="s">
        <v>1072</v>
      </c>
      <c r="H699" s="189">
        <v>0.32400000000000001</v>
      </c>
      <c r="I699" s="182"/>
      <c r="L699" s="177"/>
      <c r="M699" s="183"/>
      <c r="N699" s="184"/>
      <c r="O699" s="184"/>
      <c r="P699" s="184"/>
      <c r="Q699" s="184"/>
      <c r="R699" s="184"/>
      <c r="S699" s="184"/>
      <c r="T699" s="185"/>
      <c r="AT699" s="186" t="s">
        <v>263</v>
      </c>
      <c r="AU699" s="186" t="s">
        <v>79</v>
      </c>
      <c r="AV699" s="11" t="s">
        <v>79</v>
      </c>
      <c r="AW699" s="11" t="s">
        <v>36</v>
      </c>
      <c r="AX699" s="11" t="s">
        <v>72</v>
      </c>
      <c r="AY699" s="186" t="s">
        <v>254</v>
      </c>
    </row>
    <row r="700" spans="2:65" s="12" customFormat="1" ht="13.5" x14ac:dyDescent="0.3">
      <c r="B700" s="190"/>
      <c r="D700" s="178" t="s">
        <v>263</v>
      </c>
      <c r="E700" s="191" t="s">
        <v>3</v>
      </c>
      <c r="F700" s="192" t="s">
        <v>1073</v>
      </c>
      <c r="H700" s="193">
        <v>6.0839999999999996</v>
      </c>
      <c r="I700" s="194"/>
      <c r="L700" s="190"/>
      <c r="M700" s="195"/>
      <c r="N700" s="196"/>
      <c r="O700" s="196"/>
      <c r="P700" s="196"/>
      <c r="Q700" s="196"/>
      <c r="R700" s="196"/>
      <c r="S700" s="196"/>
      <c r="T700" s="197"/>
      <c r="AT700" s="198" t="s">
        <v>263</v>
      </c>
      <c r="AU700" s="198" t="s">
        <v>79</v>
      </c>
      <c r="AV700" s="12" t="s">
        <v>82</v>
      </c>
      <c r="AW700" s="12" t="s">
        <v>36</v>
      </c>
      <c r="AX700" s="12" t="s">
        <v>9</v>
      </c>
      <c r="AY700" s="198" t="s">
        <v>254</v>
      </c>
    </row>
    <row r="701" spans="2:65" s="1" customFormat="1" ht="22.5" customHeight="1" x14ac:dyDescent="0.3">
      <c r="B701" s="164"/>
      <c r="C701" s="165" t="s">
        <v>1074</v>
      </c>
      <c r="D701" s="165" t="s">
        <v>256</v>
      </c>
      <c r="E701" s="166" t="s">
        <v>1075</v>
      </c>
      <c r="F701" s="167" t="s">
        <v>1076</v>
      </c>
      <c r="G701" s="168" t="s">
        <v>259</v>
      </c>
      <c r="H701" s="169">
        <v>20</v>
      </c>
      <c r="I701" s="170"/>
      <c r="J701" s="171">
        <f>ROUND(I701*H701,0)</f>
        <v>0</v>
      </c>
      <c r="K701" s="167" t="s">
        <v>260</v>
      </c>
      <c r="L701" s="34"/>
      <c r="M701" s="172" t="s">
        <v>3</v>
      </c>
      <c r="N701" s="173" t="s">
        <v>43</v>
      </c>
      <c r="O701" s="35"/>
      <c r="P701" s="174">
        <f>O701*H701</f>
        <v>0</v>
      </c>
      <c r="Q701" s="174">
        <v>0</v>
      </c>
      <c r="R701" s="174">
        <f>Q701*H701</f>
        <v>0</v>
      </c>
      <c r="S701" s="174">
        <v>3.1E-2</v>
      </c>
      <c r="T701" s="175">
        <f>S701*H701</f>
        <v>0.62</v>
      </c>
      <c r="AR701" s="17" t="s">
        <v>85</v>
      </c>
      <c r="AT701" s="17" t="s">
        <v>256</v>
      </c>
      <c r="AU701" s="17" t="s">
        <v>79</v>
      </c>
      <c r="AY701" s="17" t="s">
        <v>254</v>
      </c>
      <c r="BE701" s="176">
        <f>IF(N701="základní",J701,0)</f>
        <v>0</v>
      </c>
      <c r="BF701" s="176">
        <f>IF(N701="snížená",J701,0)</f>
        <v>0</v>
      </c>
      <c r="BG701" s="176">
        <f>IF(N701="zákl. přenesená",J701,0)</f>
        <v>0</v>
      </c>
      <c r="BH701" s="176">
        <f>IF(N701="sníž. přenesená",J701,0)</f>
        <v>0</v>
      </c>
      <c r="BI701" s="176">
        <f>IF(N701="nulová",J701,0)</f>
        <v>0</v>
      </c>
      <c r="BJ701" s="17" t="s">
        <v>9</v>
      </c>
      <c r="BK701" s="176">
        <f>ROUND(I701*H701,0)</f>
        <v>0</v>
      </c>
      <c r="BL701" s="17" t="s">
        <v>85</v>
      </c>
      <c r="BM701" s="17" t="s">
        <v>1077</v>
      </c>
    </row>
    <row r="702" spans="2:65" s="11" customFormat="1" ht="13.5" x14ac:dyDescent="0.3">
      <c r="B702" s="177"/>
      <c r="D702" s="178" t="s">
        <v>263</v>
      </c>
      <c r="E702" s="179" t="s">
        <v>3</v>
      </c>
      <c r="F702" s="180" t="s">
        <v>1078</v>
      </c>
      <c r="H702" s="181">
        <v>20</v>
      </c>
      <c r="I702" s="182"/>
      <c r="L702" s="177"/>
      <c r="M702" s="183"/>
      <c r="N702" s="184"/>
      <c r="O702" s="184"/>
      <c r="P702" s="184"/>
      <c r="Q702" s="184"/>
      <c r="R702" s="184"/>
      <c r="S702" s="184"/>
      <c r="T702" s="185"/>
      <c r="AT702" s="186" t="s">
        <v>263</v>
      </c>
      <c r="AU702" s="186" t="s">
        <v>79</v>
      </c>
      <c r="AV702" s="11" t="s">
        <v>79</v>
      </c>
      <c r="AW702" s="11" t="s">
        <v>36</v>
      </c>
      <c r="AX702" s="11" t="s">
        <v>9</v>
      </c>
      <c r="AY702" s="186" t="s">
        <v>254</v>
      </c>
    </row>
    <row r="703" spans="2:65" s="1" customFormat="1" ht="22.5" customHeight="1" x14ac:dyDescent="0.3">
      <c r="B703" s="164"/>
      <c r="C703" s="165" t="s">
        <v>150</v>
      </c>
      <c r="D703" s="165" t="s">
        <v>256</v>
      </c>
      <c r="E703" s="166" t="s">
        <v>1079</v>
      </c>
      <c r="F703" s="167" t="s">
        <v>1080</v>
      </c>
      <c r="G703" s="168" t="s">
        <v>375</v>
      </c>
      <c r="H703" s="169">
        <v>133.46600000000001</v>
      </c>
      <c r="I703" s="170"/>
      <c r="J703" s="171">
        <f>ROUND(I703*H703,0)</f>
        <v>0</v>
      </c>
      <c r="K703" s="167" t="s">
        <v>260</v>
      </c>
      <c r="L703" s="34"/>
      <c r="M703" s="172" t="s">
        <v>3</v>
      </c>
      <c r="N703" s="173" t="s">
        <v>43</v>
      </c>
      <c r="O703" s="35"/>
      <c r="P703" s="174">
        <f>O703*H703</f>
        <v>0</v>
      </c>
      <c r="Q703" s="174">
        <v>0</v>
      </c>
      <c r="R703" s="174">
        <f>Q703*H703</f>
        <v>0</v>
      </c>
      <c r="S703" s="174">
        <v>8.8999999999999996E-2</v>
      </c>
      <c r="T703" s="175">
        <f>S703*H703</f>
        <v>11.878474000000001</v>
      </c>
      <c r="AR703" s="17" t="s">
        <v>85</v>
      </c>
      <c r="AT703" s="17" t="s">
        <v>256</v>
      </c>
      <c r="AU703" s="17" t="s">
        <v>79</v>
      </c>
      <c r="AY703" s="17" t="s">
        <v>254</v>
      </c>
      <c r="BE703" s="176">
        <f>IF(N703="základní",J703,0)</f>
        <v>0</v>
      </c>
      <c r="BF703" s="176">
        <f>IF(N703="snížená",J703,0)</f>
        <v>0</v>
      </c>
      <c r="BG703" s="176">
        <f>IF(N703="zákl. přenesená",J703,0)</f>
        <v>0</v>
      </c>
      <c r="BH703" s="176">
        <f>IF(N703="sníž. přenesená",J703,0)</f>
        <v>0</v>
      </c>
      <c r="BI703" s="176">
        <f>IF(N703="nulová",J703,0)</f>
        <v>0</v>
      </c>
      <c r="BJ703" s="17" t="s">
        <v>9</v>
      </c>
      <c r="BK703" s="176">
        <f>ROUND(I703*H703,0)</f>
        <v>0</v>
      </c>
      <c r="BL703" s="17" t="s">
        <v>85</v>
      </c>
      <c r="BM703" s="17" t="s">
        <v>1081</v>
      </c>
    </row>
    <row r="704" spans="2:65" s="11" customFormat="1" ht="13.5" x14ac:dyDescent="0.3">
      <c r="B704" s="177"/>
      <c r="D704" s="187" t="s">
        <v>263</v>
      </c>
      <c r="E704" s="186" t="s">
        <v>3</v>
      </c>
      <c r="F704" s="188" t="s">
        <v>1082</v>
      </c>
      <c r="H704" s="189">
        <v>64.465999999999994</v>
      </c>
      <c r="I704" s="182"/>
      <c r="L704" s="177"/>
      <c r="M704" s="183"/>
      <c r="N704" s="184"/>
      <c r="O704" s="184"/>
      <c r="P704" s="184"/>
      <c r="Q704" s="184"/>
      <c r="R704" s="184"/>
      <c r="S704" s="184"/>
      <c r="T704" s="185"/>
      <c r="AT704" s="186" t="s">
        <v>263</v>
      </c>
      <c r="AU704" s="186" t="s">
        <v>79</v>
      </c>
      <c r="AV704" s="11" t="s">
        <v>79</v>
      </c>
      <c r="AW704" s="11" t="s">
        <v>36</v>
      </c>
      <c r="AX704" s="11" t="s">
        <v>72</v>
      </c>
      <c r="AY704" s="186" t="s">
        <v>254</v>
      </c>
    </row>
    <row r="705" spans="2:65" s="11" customFormat="1" ht="13.5" x14ac:dyDescent="0.3">
      <c r="B705" s="177"/>
      <c r="D705" s="187" t="s">
        <v>263</v>
      </c>
      <c r="E705" s="186" t="s">
        <v>3</v>
      </c>
      <c r="F705" s="188" t="s">
        <v>1083</v>
      </c>
      <c r="H705" s="189">
        <v>69</v>
      </c>
      <c r="I705" s="182"/>
      <c r="L705" s="177"/>
      <c r="M705" s="183"/>
      <c r="N705" s="184"/>
      <c r="O705" s="184"/>
      <c r="P705" s="184"/>
      <c r="Q705" s="184"/>
      <c r="R705" s="184"/>
      <c r="S705" s="184"/>
      <c r="T705" s="185"/>
      <c r="AT705" s="186" t="s">
        <v>263</v>
      </c>
      <c r="AU705" s="186" t="s">
        <v>79</v>
      </c>
      <c r="AV705" s="11" t="s">
        <v>79</v>
      </c>
      <c r="AW705" s="11" t="s">
        <v>36</v>
      </c>
      <c r="AX705" s="11" t="s">
        <v>72</v>
      </c>
      <c r="AY705" s="186" t="s">
        <v>254</v>
      </c>
    </row>
    <row r="706" spans="2:65" s="12" customFormat="1" ht="13.5" x14ac:dyDescent="0.3">
      <c r="B706" s="190"/>
      <c r="D706" s="178" t="s">
        <v>263</v>
      </c>
      <c r="E706" s="191" t="s">
        <v>3</v>
      </c>
      <c r="F706" s="192" t="s">
        <v>1084</v>
      </c>
      <c r="H706" s="193">
        <v>133.46600000000001</v>
      </c>
      <c r="I706" s="194"/>
      <c r="L706" s="190"/>
      <c r="M706" s="195"/>
      <c r="N706" s="196"/>
      <c r="O706" s="196"/>
      <c r="P706" s="196"/>
      <c r="Q706" s="196"/>
      <c r="R706" s="196"/>
      <c r="S706" s="196"/>
      <c r="T706" s="197"/>
      <c r="AT706" s="198" t="s">
        <v>263</v>
      </c>
      <c r="AU706" s="198" t="s">
        <v>79</v>
      </c>
      <c r="AV706" s="12" t="s">
        <v>82</v>
      </c>
      <c r="AW706" s="12" t="s">
        <v>36</v>
      </c>
      <c r="AX706" s="12" t="s">
        <v>9</v>
      </c>
      <c r="AY706" s="198" t="s">
        <v>254</v>
      </c>
    </row>
    <row r="707" spans="2:65" s="1" customFormat="1" ht="22.5" customHeight="1" x14ac:dyDescent="0.3">
      <c r="B707" s="164"/>
      <c r="C707" s="210" t="s">
        <v>1085</v>
      </c>
      <c r="D707" s="210" t="s">
        <v>368</v>
      </c>
      <c r="E707" s="211" t="s">
        <v>1086</v>
      </c>
      <c r="F707" s="212" t="s">
        <v>1087</v>
      </c>
      <c r="G707" s="213" t="s">
        <v>259</v>
      </c>
      <c r="H707" s="214">
        <v>4</v>
      </c>
      <c r="I707" s="215"/>
      <c r="J707" s="216">
        <f>ROUND(I707*H707,0)</f>
        <v>0</v>
      </c>
      <c r="K707" s="212" t="s">
        <v>260</v>
      </c>
      <c r="L707" s="217"/>
      <c r="M707" s="218" t="s">
        <v>3</v>
      </c>
      <c r="N707" s="219" t="s">
        <v>43</v>
      </c>
      <c r="O707" s="35"/>
      <c r="P707" s="174">
        <f>O707*H707</f>
        <v>0</v>
      </c>
      <c r="Q707" s="174">
        <v>8.9999999999999993E-3</v>
      </c>
      <c r="R707" s="174">
        <f>Q707*H707</f>
        <v>3.5999999999999997E-2</v>
      </c>
      <c r="S707" s="174">
        <v>0</v>
      </c>
      <c r="T707" s="175">
        <f>S707*H707</f>
        <v>0</v>
      </c>
      <c r="AR707" s="17" t="s">
        <v>335</v>
      </c>
      <c r="AT707" s="17" t="s">
        <v>368</v>
      </c>
      <c r="AU707" s="17" t="s">
        <v>79</v>
      </c>
      <c r="AY707" s="17" t="s">
        <v>254</v>
      </c>
      <c r="BE707" s="176">
        <f>IF(N707="základní",J707,0)</f>
        <v>0</v>
      </c>
      <c r="BF707" s="176">
        <f>IF(N707="snížená",J707,0)</f>
        <v>0</v>
      </c>
      <c r="BG707" s="176">
        <f>IF(N707="zákl. přenesená",J707,0)</f>
        <v>0</v>
      </c>
      <c r="BH707" s="176">
        <f>IF(N707="sníž. přenesená",J707,0)</f>
        <v>0</v>
      </c>
      <c r="BI707" s="176">
        <f>IF(N707="nulová",J707,0)</f>
        <v>0</v>
      </c>
      <c r="BJ707" s="17" t="s">
        <v>9</v>
      </c>
      <c r="BK707" s="176">
        <f>ROUND(I707*H707,0)</f>
        <v>0</v>
      </c>
      <c r="BL707" s="17" t="s">
        <v>85</v>
      </c>
      <c r="BM707" s="17" t="s">
        <v>1088</v>
      </c>
    </row>
    <row r="708" spans="2:65" s="11" customFormat="1" ht="13.5" x14ac:dyDescent="0.3">
      <c r="B708" s="177"/>
      <c r="D708" s="178" t="s">
        <v>263</v>
      </c>
      <c r="E708" s="179" t="s">
        <v>3</v>
      </c>
      <c r="F708" s="180" t="s">
        <v>1089</v>
      </c>
      <c r="H708" s="181">
        <v>4</v>
      </c>
      <c r="I708" s="182"/>
      <c r="L708" s="177"/>
      <c r="M708" s="183"/>
      <c r="N708" s="184"/>
      <c r="O708" s="184"/>
      <c r="P708" s="184"/>
      <c r="Q708" s="184"/>
      <c r="R708" s="184"/>
      <c r="S708" s="184"/>
      <c r="T708" s="185"/>
      <c r="AT708" s="186" t="s">
        <v>263</v>
      </c>
      <c r="AU708" s="186" t="s">
        <v>79</v>
      </c>
      <c r="AV708" s="11" t="s">
        <v>79</v>
      </c>
      <c r="AW708" s="11" t="s">
        <v>36</v>
      </c>
      <c r="AX708" s="11" t="s">
        <v>9</v>
      </c>
      <c r="AY708" s="186" t="s">
        <v>254</v>
      </c>
    </row>
    <row r="709" spans="2:65" s="1" customFormat="1" ht="22.5" customHeight="1" x14ac:dyDescent="0.3">
      <c r="B709" s="164"/>
      <c r="C709" s="210" t="s">
        <v>1090</v>
      </c>
      <c r="D709" s="210" t="s">
        <v>368</v>
      </c>
      <c r="E709" s="211" t="s">
        <v>1091</v>
      </c>
      <c r="F709" s="212" t="s">
        <v>1092</v>
      </c>
      <c r="G709" s="213" t="s">
        <v>259</v>
      </c>
      <c r="H709" s="214">
        <v>4</v>
      </c>
      <c r="I709" s="215"/>
      <c r="J709" s="216">
        <f>ROUND(I709*H709,0)</f>
        <v>0</v>
      </c>
      <c r="K709" s="212" t="s">
        <v>260</v>
      </c>
      <c r="L709" s="217"/>
      <c r="M709" s="218" t="s">
        <v>3</v>
      </c>
      <c r="N709" s="219" t="s">
        <v>43</v>
      </c>
      <c r="O709" s="35"/>
      <c r="P709" s="174">
        <f>O709*H709</f>
        <v>0</v>
      </c>
      <c r="Q709" s="174">
        <v>0.01</v>
      </c>
      <c r="R709" s="174">
        <f>Q709*H709</f>
        <v>0.04</v>
      </c>
      <c r="S709" s="174">
        <v>0</v>
      </c>
      <c r="T709" s="175">
        <f>S709*H709</f>
        <v>0</v>
      </c>
      <c r="AR709" s="17" t="s">
        <v>335</v>
      </c>
      <c r="AT709" s="17" t="s">
        <v>368</v>
      </c>
      <c r="AU709" s="17" t="s">
        <v>79</v>
      </c>
      <c r="AY709" s="17" t="s">
        <v>254</v>
      </c>
      <c r="BE709" s="176">
        <f>IF(N709="základní",J709,0)</f>
        <v>0</v>
      </c>
      <c r="BF709" s="176">
        <f>IF(N709="snížená",J709,0)</f>
        <v>0</v>
      </c>
      <c r="BG709" s="176">
        <f>IF(N709="zákl. přenesená",J709,0)</f>
        <v>0</v>
      </c>
      <c r="BH709" s="176">
        <f>IF(N709="sníž. přenesená",J709,0)</f>
        <v>0</v>
      </c>
      <c r="BI709" s="176">
        <f>IF(N709="nulová",J709,0)</f>
        <v>0</v>
      </c>
      <c r="BJ709" s="17" t="s">
        <v>9</v>
      </c>
      <c r="BK709" s="176">
        <f>ROUND(I709*H709,0)</f>
        <v>0</v>
      </c>
      <c r="BL709" s="17" t="s">
        <v>85</v>
      </c>
      <c r="BM709" s="17" t="s">
        <v>1093</v>
      </c>
    </row>
    <row r="710" spans="2:65" s="11" customFormat="1" ht="13.5" x14ac:dyDescent="0.3">
      <c r="B710" s="177"/>
      <c r="D710" s="178" t="s">
        <v>263</v>
      </c>
      <c r="E710" s="179" t="s">
        <v>3</v>
      </c>
      <c r="F710" s="180" t="s">
        <v>1094</v>
      </c>
      <c r="H710" s="181">
        <v>4</v>
      </c>
      <c r="I710" s="182"/>
      <c r="L710" s="177"/>
      <c r="M710" s="183"/>
      <c r="N710" s="184"/>
      <c r="O710" s="184"/>
      <c r="P710" s="184"/>
      <c r="Q710" s="184"/>
      <c r="R710" s="184"/>
      <c r="S710" s="184"/>
      <c r="T710" s="185"/>
      <c r="AT710" s="186" t="s">
        <v>263</v>
      </c>
      <c r="AU710" s="186" t="s">
        <v>79</v>
      </c>
      <c r="AV710" s="11" t="s">
        <v>79</v>
      </c>
      <c r="AW710" s="11" t="s">
        <v>36</v>
      </c>
      <c r="AX710" s="11" t="s">
        <v>9</v>
      </c>
      <c r="AY710" s="186" t="s">
        <v>254</v>
      </c>
    </row>
    <row r="711" spans="2:65" s="1" customFormat="1" ht="22.5" customHeight="1" x14ac:dyDescent="0.3">
      <c r="B711" s="164"/>
      <c r="C711" s="210" t="s">
        <v>1095</v>
      </c>
      <c r="D711" s="210" t="s">
        <v>368</v>
      </c>
      <c r="E711" s="211" t="s">
        <v>1096</v>
      </c>
      <c r="F711" s="212" t="s">
        <v>1097</v>
      </c>
      <c r="G711" s="213" t="s">
        <v>1098</v>
      </c>
      <c r="H711" s="214">
        <v>1</v>
      </c>
      <c r="I711" s="215"/>
      <c r="J711" s="216">
        <f>ROUND(I711*H711,0)</f>
        <v>0</v>
      </c>
      <c r="K711" s="212" t="s">
        <v>3</v>
      </c>
      <c r="L711" s="217"/>
      <c r="M711" s="218" t="s">
        <v>3</v>
      </c>
      <c r="N711" s="219" t="s">
        <v>43</v>
      </c>
      <c r="O711" s="35"/>
      <c r="P711" s="174">
        <f>O711*H711</f>
        <v>0</v>
      </c>
      <c r="Q711" s="174">
        <v>0.01</v>
      </c>
      <c r="R711" s="174">
        <f>Q711*H711</f>
        <v>0.01</v>
      </c>
      <c r="S711" s="174">
        <v>0</v>
      </c>
      <c r="T711" s="175">
        <f>S711*H711</f>
        <v>0</v>
      </c>
      <c r="AR711" s="17" t="s">
        <v>335</v>
      </c>
      <c r="AT711" s="17" t="s">
        <v>368</v>
      </c>
      <c r="AU711" s="17" t="s">
        <v>79</v>
      </c>
      <c r="AY711" s="17" t="s">
        <v>254</v>
      </c>
      <c r="BE711" s="176">
        <f>IF(N711="základní",J711,0)</f>
        <v>0</v>
      </c>
      <c r="BF711" s="176">
        <f>IF(N711="snížená",J711,0)</f>
        <v>0</v>
      </c>
      <c r="BG711" s="176">
        <f>IF(N711="zákl. přenesená",J711,0)</f>
        <v>0</v>
      </c>
      <c r="BH711" s="176">
        <f>IF(N711="sníž. přenesená",J711,0)</f>
        <v>0</v>
      </c>
      <c r="BI711" s="176">
        <f>IF(N711="nulová",J711,0)</f>
        <v>0</v>
      </c>
      <c r="BJ711" s="17" t="s">
        <v>9</v>
      </c>
      <c r="BK711" s="176">
        <f>ROUND(I711*H711,0)</f>
        <v>0</v>
      </c>
      <c r="BL711" s="17" t="s">
        <v>85</v>
      </c>
      <c r="BM711" s="17" t="s">
        <v>1099</v>
      </c>
    </row>
    <row r="712" spans="2:65" s="11" customFormat="1" ht="13.5" x14ac:dyDescent="0.3">
      <c r="B712" s="177"/>
      <c r="D712" s="187" t="s">
        <v>263</v>
      </c>
      <c r="E712" s="186" t="s">
        <v>3</v>
      </c>
      <c r="F712" s="188" t="s">
        <v>1100</v>
      </c>
      <c r="H712" s="189">
        <v>1</v>
      </c>
      <c r="I712" s="182"/>
      <c r="L712" s="177"/>
      <c r="M712" s="183"/>
      <c r="N712" s="184"/>
      <c r="O712" s="184"/>
      <c r="P712" s="184"/>
      <c r="Q712" s="184"/>
      <c r="R712" s="184"/>
      <c r="S712" s="184"/>
      <c r="T712" s="185"/>
      <c r="AT712" s="186" t="s">
        <v>263</v>
      </c>
      <c r="AU712" s="186" t="s">
        <v>79</v>
      </c>
      <c r="AV712" s="11" t="s">
        <v>79</v>
      </c>
      <c r="AW712" s="11" t="s">
        <v>36</v>
      </c>
      <c r="AX712" s="11" t="s">
        <v>9</v>
      </c>
      <c r="AY712" s="186" t="s">
        <v>254</v>
      </c>
    </row>
    <row r="713" spans="2:65" s="10" customFormat="1" ht="29.85" customHeight="1" x14ac:dyDescent="0.3">
      <c r="B713" s="150"/>
      <c r="D713" s="161" t="s">
        <v>71</v>
      </c>
      <c r="E713" s="162" t="s">
        <v>919</v>
      </c>
      <c r="F713" s="162" t="s">
        <v>1101</v>
      </c>
      <c r="I713" s="153"/>
      <c r="J713" s="163">
        <f>BK713</f>
        <v>0</v>
      </c>
      <c r="L713" s="150"/>
      <c r="M713" s="155"/>
      <c r="N713" s="156"/>
      <c r="O713" s="156"/>
      <c r="P713" s="157">
        <f>SUM(P714:P730)</f>
        <v>0</v>
      </c>
      <c r="Q713" s="156"/>
      <c r="R713" s="157">
        <f>SUM(R714:R730)</f>
        <v>5.513689999999999E-3</v>
      </c>
      <c r="S713" s="156"/>
      <c r="T713" s="158">
        <f>SUM(T714:T730)</f>
        <v>0</v>
      </c>
      <c r="AR713" s="151" t="s">
        <v>9</v>
      </c>
      <c r="AT713" s="159" t="s">
        <v>71</v>
      </c>
      <c r="AU713" s="159" t="s">
        <v>9</v>
      </c>
      <c r="AY713" s="151" t="s">
        <v>254</v>
      </c>
      <c r="BK713" s="160">
        <f>SUM(BK714:BK730)</f>
        <v>0</v>
      </c>
    </row>
    <row r="714" spans="2:65" s="1" customFormat="1" ht="31.5" customHeight="1" x14ac:dyDescent="0.3">
      <c r="B714" s="164"/>
      <c r="C714" s="165" t="s">
        <v>1102</v>
      </c>
      <c r="D714" s="165" t="s">
        <v>256</v>
      </c>
      <c r="E714" s="166" t="s">
        <v>1103</v>
      </c>
      <c r="F714" s="167" t="s">
        <v>1104</v>
      </c>
      <c r="G714" s="168" t="s">
        <v>375</v>
      </c>
      <c r="H714" s="169">
        <v>499.791</v>
      </c>
      <c r="I714" s="170"/>
      <c r="J714" s="171">
        <f>ROUND(I714*H714,0)</f>
        <v>0</v>
      </c>
      <c r="K714" s="167" t="s">
        <v>260</v>
      </c>
      <c r="L714" s="34"/>
      <c r="M714" s="172" t="s">
        <v>3</v>
      </c>
      <c r="N714" s="173" t="s">
        <v>43</v>
      </c>
      <c r="O714" s="35"/>
      <c r="P714" s="174">
        <f>O714*H714</f>
        <v>0</v>
      </c>
      <c r="Q714" s="174">
        <v>0</v>
      </c>
      <c r="R714" s="174">
        <f>Q714*H714</f>
        <v>0</v>
      </c>
      <c r="S714" s="174">
        <v>0</v>
      </c>
      <c r="T714" s="175">
        <f>S714*H714</f>
        <v>0</v>
      </c>
      <c r="AR714" s="17" t="s">
        <v>85</v>
      </c>
      <c r="AT714" s="17" t="s">
        <v>256</v>
      </c>
      <c r="AU714" s="17" t="s">
        <v>79</v>
      </c>
      <c r="AY714" s="17" t="s">
        <v>254</v>
      </c>
      <c r="BE714" s="176">
        <f>IF(N714="základní",J714,0)</f>
        <v>0</v>
      </c>
      <c r="BF714" s="176">
        <f>IF(N714="snížená",J714,0)</f>
        <v>0</v>
      </c>
      <c r="BG714" s="176">
        <f>IF(N714="zákl. přenesená",J714,0)</f>
        <v>0</v>
      </c>
      <c r="BH714" s="176">
        <f>IF(N714="sníž. přenesená",J714,0)</f>
        <v>0</v>
      </c>
      <c r="BI714" s="176">
        <f>IF(N714="nulová",J714,0)</f>
        <v>0</v>
      </c>
      <c r="BJ714" s="17" t="s">
        <v>9</v>
      </c>
      <c r="BK714" s="176">
        <f>ROUND(I714*H714,0)</f>
        <v>0</v>
      </c>
      <c r="BL714" s="17" t="s">
        <v>85</v>
      </c>
      <c r="BM714" s="17" t="s">
        <v>1105</v>
      </c>
    </row>
    <row r="715" spans="2:65" s="11" customFormat="1" ht="13.5" x14ac:dyDescent="0.3">
      <c r="B715" s="177"/>
      <c r="D715" s="187" t="s">
        <v>263</v>
      </c>
      <c r="E715" s="186" t="s">
        <v>3</v>
      </c>
      <c r="F715" s="188" t="s">
        <v>1106</v>
      </c>
      <c r="H715" s="189">
        <v>499.791</v>
      </c>
      <c r="I715" s="182"/>
      <c r="L715" s="177"/>
      <c r="M715" s="183"/>
      <c r="N715" s="184"/>
      <c r="O715" s="184"/>
      <c r="P715" s="184"/>
      <c r="Q715" s="184"/>
      <c r="R715" s="184"/>
      <c r="S715" s="184"/>
      <c r="T715" s="185"/>
      <c r="AT715" s="186" t="s">
        <v>263</v>
      </c>
      <c r="AU715" s="186" t="s">
        <v>79</v>
      </c>
      <c r="AV715" s="11" t="s">
        <v>79</v>
      </c>
      <c r="AW715" s="11" t="s">
        <v>36</v>
      </c>
      <c r="AX715" s="11" t="s">
        <v>72</v>
      </c>
      <c r="AY715" s="186" t="s">
        <v>254</v>
      </c>
    </row>
    <row r="716" spans="2:65" s="12" customFormat="1" ht="13.5" x14ac:dyDescent="0.3">
      <c r="B716" s="190"/>
      <c r="D716" s="178" t="s">
        <v>263</v>
      </c>
      <c r="E716" s="191" t="s">
        <v>176</v>
      </c>
      <c r="F716" s="192" t="s">
        <v>277</v>
      </c>
      <c r="H716" s="193">
        <v>499.791</v>
      </c>
      <c r="I716" s="194"/>
      <c r="L716" s="190"/>
      <c r="M716" s="195"/>
      <c r="N716" s="196"/>
      <c r="O716" s="196"/>
      <c r="P716" s="196"/>
      <c r="Q716" s="196"/>
      <c r="R716" s="196"/>
      <c r="S716" s="196"/>
      <c r="T716" s="197"/>
      <c r="AT716" s="198" t="s">
        <v>263</v>
      </c>
      <c r="AU716" s="198" t="s">
        <v>79</v>
      </c>
      <c r="AV716" s="12" t="s">
        <v>82</v>
      </c>
      <c r="AW716" s="12" t="s">
        <v>36</v>
      </c>
      <c r="AX716" s="12" t="s">
        <v>9</v>
      </c>
      <c r="AY716" s="198" t="s">
        <v>254</v>
      </c>
    </row>
    <row r="717" spans="2:65" s="1" customFormat="1" ht="31.5" customHeight="1" x14ac:dyDescent="0.3">
      <c r="B717" s="164"/>
      <c r="C717" s="165" t="s">
        <v>1107</v>
      </c>
      <c r="D717" s="165" t="s">
        <v>256</v>
      </c>
      <c r="E717" s="166" t="s">
        <v>1108</v>
      </c>
      <c r="F717" s="167" t="s">
        <v>1109</v>
      </c>
      <c r="G717" s="168" t="s">
        <v>375</v>
      </c>
      <c r="H717" s="169">
        <v>14993.73</v>
      </c>
      <c r="I717" s="170"/>
      <c r="J717" s="171">
        <f>ROUND(I717*H717,0)</f>
        <v>0</v>
      </c>
      <c r="K717" s="167" t="s">
        <v>260</v>
      </c>
      <c r="L717" s="34"/>
      <c r="M717" s="172" t="s">
        <v>3</v>
      </c>
      <c r="N717" s="173" t="s">
        <v>43</v>
      </c>
      <c r="O717" s="35"/>
      <c r="P717" s="174">
        <f>O717*H717</f>
        <v>0</v>
      </c>
      <c r="Q717" s="174">
        <v>0</v>
      </c>
      <c r="R717" s="174">
        <f>Q717*H717</f>
        <v>0</v>
      </c>
      <c r="S717" s="174">
        <v>0</v>
      </c>
      <c r="T717" s="175">
        <f>S717*H717</f>
        <v>0</v>
      </c>
      <c r="AR717" s="17" t="s">
        <v>85</v>
      </c>
      <c r="AT717" s="17" t="s">
        <v>256</v>
      </c>
      <c r="AU717" s="17" t="s">
        <v>79</v>
      </c>
      <c r="AY717" s="17" t="s">
        <v>254</v>
      </c>
      <c r="BE717" s="176">
        <f>IF(N717="základní",J717,0)</f>
        <v>0</v>
      </c>
      <c r="BF717" s="176">
        <f>IF(N717="snížená",J717,0)</f>
        <v>0</v>
      </c>
      <c r="BG717" s="176">
        <f>IF(N717="zákl. přenesená",J717,0)</f>
        <v>0</v>
      </c>
      <c r="BH717" s="176">
        <f>IF(N717="sníž. přenesená",J717,0)</f>
        <v>0</v>
      </c>
      <c r="BI717" s="176">
        <f>IF(N717="nulová",J717,0)</f>
        <v>0</v>
      </c>
      <c r="BJ717" s="17" t="s">
        <v>9</v>
      </c>
      <c r="BK717" s="176">
        <f>ROUND(I717*H717,0)</f>
        <v>0</v>
      </c>
      <c r="BL717" s="17" t="s">
        <v>85</v>
      </c>
      <c r="BM717" s="17" t="s">
        <v>1110</v>
      </c>
    </row>
    <row r="718" spans="2:65" s="11" customFormat="1" ht="13.5" x14ac:dyDescent="0.3">
      <c r="B718" s="177"/>
      <c r="D718" s="178" t="s">
        <v>263</v>
      </c>
      <c r="E718" s="179" t="s">
        <v>3</v>
      </c>
      <c r="F718" s="180" t="s">
        <v>1111</v>
      </c>
      <c r="H718" s="181">
        <v>14993.73</v>
      </c>
      <c r="I718" s="182"/>
      <c r="L718" s="177"/>
      <c r="M718" s="183"/>
      <c r="N718" s="184"/>
      <c r="O718" s="184"/>
      <c r="P718" s="184"/>
      <c r="Q718" s="184"/>
      <c r="R718" s="184"/>
      <c r="S718" s="184"/>
      <c r="T718" s="185"/>
      <c r="AT718" s="186" t="s">
        <v>263</v>
      </c>
      <c r="AU718" s="186" t="s">
        <v>79</v>
      </c>
      <c r="AV718" s="11" t="s">
        <v>79</v>
      </c>
      <c r="AW718" s="11" t="s">
        <v>36</v>
      </c>
      <c r="AX718" s="11" t="s">
        <v>9</v>
      </c>
      <c r="AY718" s="186" t="s">
        <v>254</v>
      </c>
    </row>
    <row r="719" spans="2:65" s="1" customFormat="1" ht="31.5" customHeight="1" x14ac:dyDescent="0.3">
      <c r="B719" s="164"/>
      <c r="C719" s="165" t="s">
        <v>1112</v>
      </c>
      <c r="D719" s="165" t="s">
        <v>256</v>
      </c>
      <c r="E719" s="166" t="s">
        <v>1113</v>
      </c>
      <c r="F719" s="167" t="s">
        <v>1114</v>
      </c>
      <c r="G719" s="168" t="s">
        <v>375</v>
      </c>
      <c r="H719" s="169">
        <v>499.791</v>
      </c>
      <c r="I719" s="170"/>
      <c r="J719" s="171">
        <f>ROUND(I719*H719,0)</f>
        <v>0</v>
      </c>
      <c r="K719" s="167" t="s">
        <v>260</v>
      </c>
      <c r="L719" s="34"/>
      <c r="M719" s="172" t="s">
        <v>3</v>
      </c>
      <c r="N719" s="173" t="s">
        <v>43</v>
      </c>
      <c r="O719" s="35"/>
      <c r="P719" s="174">
        <f>O719*H719</f>
        <v>0</v>
      </c>
      <c r="Q719" s="174">
        <v>0</v>
      </c>
      <c r="R719" s="174">
        <f>Q719*H719</f>
        <v>0</v>
      </c>
      <c r="S719" s="174">
        <v>0</v>
      </c>
      <c r="T719" s="175">
        <f>S719*H719</f>
        <v>0</v>
      </c>
      <c r="AR719" s="17" t="s">
        <v>85</v>
      </c>
      <c r="AT719" s="17" t="s">
        <v>256</v>
      </c>
      <c r="AU719" s="17" t="s">
        <v>79</v>
      </c>
      <c r="AY719" s="17" t="s">
        <v>254</v>
      </c>
      <c r="BE719" s="176">
        <f>IF(N719="základní",J719,0)</f>
        <v>0</v>
      </c>
      <c r="BF719" s="176">
        <f>IF(N719="snížená",J719,0)</f>
        <v>0</v>
      </c>
      <c r="BG719" s="176">
        <f>IF(N719="zákl. přenesená",J719,0)</f>
        <v>0</v>
      </c>
      <c r="BH719" s="176">
        <f>IF(N719="sníž. přenesená",J719,0)</f>
        <v>0</v>
      </c>
      <c r="BI719" s="176">
        <f>IF(N719="nulová",J719,0)</f>
        <v>0</v>
      </c>
      <c r="BJ719" s="17" t="s">
        <v>9</v>
      </c>
      <c r="BK719" s="176">
        <f>ROUND(I719*H719,0)</f>
        <v>0</v>
      </c>
      <c r="BL719" s="17" t="s">
        <v>85</v>
      </c>
      <c r="BM719" s="17" t="s">
        <v>1115</v>
      </c>
    </row>
    <row r="720" spans="2:65" s="11" customFormat="1" ht="13.5" x14ac:dyDescent="0.3">
      <c r="B720" s="177"/>
      <c r="D720" s="178" t="s">
        <v>263</v>
      </c>
      <c r="E720" s="179" t="s">
        <v>3</v>
      </c>
      <c r="F720" s="180" t="s">
        <v>176</v>
      </c>
      <c r="H720" s="181">
        <v>499.791</v>
      </c>
      <c r="I720" s="182"/>
      <c r="L720" s="177"/>
      <c r="M720" s="183"/>
      <c r="N720" s="184"/>
      <c r="O720" s="184"/>
      <c r="P720" s="184"/>
      <c r="Q720" s="184"/>
      <c r="R720" s="184"/>
      <c r="S720" s="184"/>
      <c r="T720" s="185"/>
      <c r="AT720" s="186" t="s">
        <v>263</v>
      </c>
      <c r="AU720" s="186" t="s">
        <v>79</v>
      </c>
      <c r="AV720" s="11" t="s">
        <v>79</v>
      </c>
      <c r="AW720" s="11" t="s">
        <v>36</v>
      </c>
      <c r="AX720" s="11" t="s">
        <v>9</v>
      </c>
      <c r="AY720" s="186" t="s">
        <v>254</v>
      </c>
    </row>
    <row r="721" spans="2:65" s="1" customFormat="1" ht="31.5" customHeight="1" x14ac:dyDescent="0.3">
      <c r="B721" s="164"/>
      <c r="C721" s="165" t="s">
        <v>1116</v>
      </c>
      <c r="D721" s="165" t="s">
        <v>256</v>
      </c>
      <c r="E721" s="166" t="s">
        <v>1117</v>
      </c>
      <c r="F721" s="167" t="s">
        <v>1118</v>
      </c>
      <c r="G721" s="168" t="s">
        <v>269</v>
      </c>
      <c r="H721" s="169">
        <v>3082.75</v>
      </c>
      <c r="I721" s="170"/>
      <c r="J721" s="171">
        <f>ROUND(I721*H721,0)</f>
        <v>0</v>
      </c>
      <c r="K721" s="167" t="s">
        <v>260</v>
      </c>
      <c r="L721" s="34"/>
      <c r="M721" s="172" t="s">
        <v>3</v>
      </c>
      <c r="N721" s="173" t="s">
        <v>43</v>
      </c>
      <c r="O721" s="35"/>
      <c r="P721" s="174">
        <f>O721*H721</f>
        <v>0</v>
      </c>
      <c r="Q721" s="174">
        <v>0</v>
      </c>
      <c r="R721" s="174">
        <f>Q721*H721</f>
        <v>0</v>
      </c>
      <c r="S721" s="174">
        <v>0</v>
      </c>
      <c r="T721" s="175">
        <f>S721*H721</f>
        <v>0</v>
      </c>
      <c r="AR721" s="17" t="s">
        <v>85</v>
      </c>
      <c r="AT721" s="17" t="s">
        <v>256</v>
      </c>
      <c r="AU721" s="17" t="s">
        <v>79</v>
      </c>
      <c r="AY721" s="17" t="s">
        <v>254</v>
      </c>
      <c r="BE721" s="176">
        <f>IF(N721="základní",J721,0)</f>
        <v>0</v>
      </c>
      <c r="BF721" s="176">
        <f>IF(N721="snížená",J721,0)</f>
        <v>0</v>
      </c>
      <c r="BG721" s="176">
        <f>IF(N721="zákl. přenesená",J721,0)</f>
        <v>0</v>
      </c>
      <c r="BH721" s="176">
        <f>IF(N721="sníž. přenesená",J721,0)</f>
        <v>0</v>
      </c>
      <c r="BI721" s="176">
        <f>IF(N721="nulová",J721,0)</f>
        <v>0</v>
      </c>
      <c r="BJ721" s="17" t="s">
        <v>9</v>
      </c>
      <c r="BK721" s="176">
        <f>ROUND(I721*H721,0)</f>
        <v>0</v>
      </c>
      <c r="BL721" s="17" t="s">
        <v>85</v>
      </c>
      <c r="BM721" s="17" t="s">
        <v>1119</v>
      </c>
    </row>
    <row r="722" spans="2:65" s="11" customFormat="1" ht="13.5" x14ac:dyDescent="0.3">
      <c r="B722" s="177"/>
      <c r="D722" s="187" t="s">
        <v>263</v>
      </c>
      <c r="E722" s="186" t="s">
        <v>3</v>
      </c>
      <c r="F722" s="188" t="s">
        <v>1120</v>
      </c>
      <c r="H722" s="189">
        <v>3082.75</v>
      </c>
      <c r="I722" s="182"/>
      <c r="L722" s="177"/>
      <c r="M722" s="183"/>
      <c r="N722" s="184"/>
      <c r="O722" s="184"/>
      <c r="P722" s="184"/>
      <c r="Q722" s="184"/>
      <c r="R722" s="184"/>
      <c r="S722" s="184"/>
      <c r="T722" s="185"/>
      <c r="AT722" s="186" t="s">
        <v>263</v>
      </c>
      <c r="AU722" s="186" t="s">
        <v>79</v>
      </c>
      <c r="AV722" s="11" t="s">
        <v>79</v>
      </c>
      <c r="AW722" s="11" t="s">
        <v>36</v>
      </c>
      <c r="AX722" s="11" t="s">
        <v>72</v>
      </c>
      <c r="AY722" s="186" t="s">
        <v>254</v>
      </c>
    </row>
    <row r="723" spans="2:65" s="12" customFormat="1" ht="13.5" x14ac:dyDescent="0.3">
      <c r="B723" s="190"/>
      <c r="D723" s="178" t="s">
        <v>263</v>
      </c>
      <c r="E723" s="191" t="s">
        <v>173</v>
      </c>
      <c r="F723" s="192" t="s">
        <v>277</v>
      </c>
      <c r="H723" s="193">
        <v>3082.75</v>
      </c>
      <c r="I723" s="194"/>
      <c r="L723" s="190"/>
      <c r="M723" s="195"/>
      <c r="N723" s="196"/>
      <c r="O723" s="196"/>
      <c r="P723" s="196"/>
      <c r="Q723" s="196"/>
      <c r="R723" s="196"/>
      <c r="S723" s="196"/>
      <c r="T723" s="197"/>
      <c r="AT723" s="198" t="s">
        <v>263</v>
      </c>
      <c r="AU723" s="198" t="s">
        <v>79</v>
      </c>
      <c r="AV723" s="12" t="s">
        <v>82</v>
      </c>
      <c r="AW723" s="12" t="s">
        <v>36</v>
      </c>
      <c r="AX723" s="12" t="s">
        <v>9</v>
      </c>
      <c r="AY723" s="198" t="s">
        <v>254</v>
      </c>
    </row>
    <row r="724" spans="2:65" s="1" customFormat="1" ht="31.5" customHeight="1" x14ac:dyDescent="0.3">
      <c r="B724" s="164"/>
      <c r="C724" s="165" t="s">
        <v>207</v>
      </c>
      <c r="D724" s="165" t="s">
        <v>256</v>
      </c>
      <c r="E724" s="166" t="s">
        <v>1121</v>
      </c>
      <c r="F724" s="167" t="s">
        <v>1122</v>
      </c>
      <c r="G724" s="168" t="s">
        <v>269</v>
      </c>
      <c r="H724" s="169">
        <v>92482.5</v>
      </c>
      <c r="I724" s="170"/>
      <c r="J724" s="171">
        <f>ROUND(I724*H724,0)</f>
        <v>0</v>
      </c>
      <c r="K724" s="167" t="s">
        <v>260</v>
      </c>
      <c r="L724" s="34"/>
      <c r="M724" s="172" t="s">
        <v>3</v>
      </c>
      <c r="N724" s="173" t="s">
        <v>43</v>
      </c>
      <c r="O724" s="35"/>
      <c r="P724" s="174">
        <f>O724*H724</f>
        <v>0</v>
      </c>
      <c r="Q724" s="174">
        <v>0</v>
      </c>
      <c r="R724" s="174">
        <f>Q724*H724</f>
        <v>0</v>
      </c>
      <c r="S724" s="174">
        <v>0</v>
      </c>
      <c r="T724" s="175">
        <f>S724*H724</f>
        <v>0</v>
      </c>
      <c r="AR724" s="17" t="s">
        <v>85</v>
      </c>
      <c r="AT724" s="17" t="s">
        <v>256</v>
      </c>
      <c r="AU724" s="17" t="s">
        <v>79</v>
      </c>
      <c r="AY724" s="17" t="s">
        <v>254</v>
      </c>
      <c r="BE724" s="176">
        <f>IF(N724="základní",J724,0)</f>
        <v>0</v>
      </c>
      <c r="BF724" s="176">
        <f>IF(N724="snížená",J724,0)</f>
        <v>0</v>
      </c>
      <c r="BG724" s="176">
        <f>IF(N724="zákl. přenesená",J724,0)</f>
        <v>0</v>
      </c>
      <c r="BH724" s="176">
        <f>IF(N724="sníž. přenesená",J724,0)</f>
        <v>0</v>
      </c>
      <c r="BI724" s="176">
        <f>IF(N724="nulová",J724,0)</f>
        <v>0</v>
      </c>
      <c r="BJ724" s="17" t="s">
        <v>9</v>
      </c>
      <c r="BK724" s="176">
        <f>ROUND(I724*H724,0)</f>
        <v>0</v>
      </c>
      <c r="BL724" s="17" t="s">
        <v>85</v>
      </c>
      <c r="BM724" s="17" t="s">
        <v>1123</v>
      </c>
    </row>
    <row r="725" spans="2:65" s="11" customFormat="1" ht="13.5" x14ac:dyDescent="0.3">
      <c r="B725" s="177"/>
      <c r="D725" s="178" t="s">
        <v>263</v>
      </c>
      <c r="E725" s="179" t="s">
        <v>3</v>
      </c>
      <c r="F725" s="180" t="s">
        <v>1124</v>
      </c>
      <c r="H725" s="181">
        <v>92482.5</v>
      </c>
      <c r="I725" s="182"/>
      <c r="L725" s="177"/>
      <c r="M725" s="183"/>
      <c r="N725" s="184"/>
      <c r="O725" s="184"/>
      <c r="P725" s="184"/>
      <c r="Q725" s="184"/>
      <c r="R725" s="184"/>
      <c r="S725" s="184"/>
      <c r="T725" s="185"/>
      <c r="AT725" s="186" t="s">
        <v>263</v>
      </c>
      <c r="AU725" s="186" t="s">
        <v>79</v>
      </c>
      <c r="AV725" s="11" t="s">
        <v>79</v>
      </c>
      <c r="AW725" s="11" t="s">
        <v>36</v>
      </c>
      <c r="AX725" s="11" t="s">
        <v>9</v>
      </c>
      <c r="AY725" s="186" t="s">
        <v>254</v>
      </c>
    </row>
    <row r="726" spans="2:65" s="1" customFormat="1" ht="31.5" customHeight="1" x14ac:dyDescent="0.3">
      <c r="B726" s="164"/>
      <c r="C726" s="165" t="s">
        <v>1125</v>
      </c>
      <c r="D726" s="165" t="s">
        <v>256</v>
      </c>
      <c r="E726" s="166" t="s">
        <v>1126</v>
      </c>
      <c r="F726" s="167" t="s">
        <v>1127</v>
      </c>
      <c r="G726" s="168" t="s">
        <v>269</v>
      </c>
      <c r="H726" s="169">
        <v>3082.75</v>
      </c>
      <c r="I726" s="170"/>
      <c r="J726" s="171">
        <f>ROUND(I726*H726,0)</f>
        <v>0</v>
      </c>
      <c r="K726" s="167" t="s">
        <v>260</v>
      </c>
      <c r="L726" s="34"/>
      <c r="M726" s="172" t="s">
        <v>3</v>
      </c>
      <c r="N726" s="173" t="s">
        <v>43</v>
      </c>
      <c r="O726" s="35"/>
      <c r="P726" s="174">
        <f>O726*H726</f>
        <v>0</v>
      </c>
      <c r="Q726" s="174">
        <v>0</v>
      </c>
      <c r="R726" s="174">
        <f>Q726*H726</f>
        <v>0</v>
      </c>
      <c r="S726" s="174">
        <v>0</v>
      </c>
      <c r="T726" s="175">
        <f>S726*H726</f>
        <v>0</v>
      </c>
      <c r="AR726" s="17" t="s">
        <v>85</v>
      </c>
      <c r="AT726" s="17" t="s">
        <v>256</v>
      </c>
      <c r="AU726" s="17" t="s">
        <v>79</v>
      </c>
      <c r="AY726" s="17" t="s">
        <v>254</v>
      </c>
      <c r="BE726" s="176">
        <f>IF(N726="základní",J726,0)</f>
        <v>0</v>
      </c>
      <c r="BF726" s="176">
        <f>IF(N726="snížená",J726,0)</f>
        <v>0</v>
      </c>
      <c r="BG726" s="176">
        <f>IF(N726="zákl. přenesená",J726,0)</f>
        <v>0</v>
      </c>
      <c r="BH726" s="176">
        <f>IF(N726="sníž. přenesená",J726,0)</f>
        <v>0</v>
      </c>
      <c r="BI726" s="176">
        <f>IF(N726="nulová",J726,0)</f>
        <v>0</v>
      </c>
      <c r="BJ726" s="17" t="s">
        <v>9</v>
      </c>
      <c r="BK726" s="176">
        <f>ROUND(I726*H726,0)</f>
        <v>0</v>
      </c>
      <c r="BL726" s="17" t="s">
        <v>85</v>
      </c>
      <c r="BM726" s="17" t="s">
        <v>1128</v>
      </c>
    </row>
    <row r="727" spans="2:65" s="11" customFormat="1" ht="13.5" x14ac:dyDescent="0.3">
      <c r="B727" s="177"/>
      <c r="D727" s="178" t="s">
        <v>263</v>
      </c>
      <c r="E727" s="179" t="s">
        <v>3</v>
      </c>
      <c r="F727" s="180" t="s">
        <v>173</v>
      </c>
      <c r="H727" s="181">
        <v>3082.75</v>
      </c>
      <c r="I727" s="182"/>
      <c r="L727" s="177"/>
      <c r="M727" s="183"/>
      <c r="N727" s="184"/>
      <c r="O727" s="184"/>
      <c r="P727" s="184"/>
      <c r="Q727" s="184"/>
      <c r="R727" s="184"/>
      <c r="S727" s="184"/>
      <c r="T727" s="185"/>
      <c r="AT727" s="186" t="s">
        <v>263</v>
      </c>
      <c r="AU727" s="186" t="s">
        <v>79</v>
      </c>
      <c r="AV727" s="11" t="s">
        <v>79</v>
      </c>
      <c r="AW727" s="11" t="s">
        <v>36</v>
      </c>
      <c r="AX727" s="11" t="s">
        <v>9</v>
      </c>
      <c r="AY727" s="186" t="s">
        <v>254</v>
      </c>
    </row>
    <row r="728" spans="2:65" s="1" customFormat="1" ht="31.5" customHeight="1" x14ac:dyDescent="0.3">
      <c r="B728" s="164"/>
      <c r="C728" s="165" t="s">
        <v>1129</v>
      </c>
      <c r="D728" s="165" t="s">
        <v>256</v>
      </c>
      <c r="E728" s="166" t="s">
        <v>1130</v>
      </c>
      <c r="F728" s="167" t="s">
        <v>1131</v>
      </c>
      <c r="G728" s="168" t="s">
        <v>375</v>
      </c>
      <c r="H728" s="169">
        <v>42.412999999999997</v>
      </c>
      <c r="I728" s="170"/>
      <c r="J728" s="171">
        <f>ROUND(I728*H728,0)</f>
        <v>0</v>
      </c>
      <c r="K728" s="167" t="s">
        <v>260</v>
      </c>
      <c r="L728" s="34"/>
      <c r="M728" s="172" t="s">
        <v>3</v>
      </c>
      <c r="N728" s="173" t="s">
        <v>43</v>
      </c>
      <c r="O728" s="35"/>
      <c r="P728" s="174">
        <f>O728*H728</f>
        <v>0</v>
      </c>
      <c r="Q728" s="174">
        <v>1.2999999999999999E-4</v>
      </c>
      <c r="R728" s="174">
        <f>Q728*H728</f>
        <v>5.513689999999999E-3</v>
      </c>
      <c r="S728" s="174">
        <v>0</v>
      </c>
      <c r="T728" s="175">
        <f>S728*H728</f>
        <v>0</v>
      </c>
      <c r="AR728" s="17" t="s">
        <v>85</v>
      </c>
      <c r="AT728" s="17" t="s">
        <v>256</v>
      </c>
      <c r="AU728" s="17" t="s">
        <v>79</v>
      </c>
      <c r="AY728" s="17" t="s">
        <v>254</v>
      </c>
      <c r="BE728" s="176">
        <f>IF(N728="základní",J728,0)</f>
        <v>0</v>
      </c>
      <c r="BF728" s="176">
        <f>IF(N728="snížená",J728,0)</f>
        <v>0</v>
      </c>
      <c r="BG728" s="176">
        <f>IF(N728="zákl. přenesená",J728,0)</f>
        <v>0</v>
      </c>
      <c r="BH728" s="176">
        <f>IF(N728="sníž. přenesená",J728,0)</f>
        <v>0</v>
      </c>
      <c r="BI728" s="176">
        <f>IF(N728="nulová",J728,0)</f>
        <v>0</v>
      </c>
      <c r="BJ728" s="17" t="s">
        <v>9</v>
      </c>
      <c r="BK728" s="176">
        <f>ROUND(I728*H728,0)</f>
        <v>0</v>
      </c>
      <c r="BL728" s="17" t="s">
        <v>85</v>
      </c>
      <c r="BM728" s="17" t="s">
        <v>1132</v>
      </c>
    </row>
    <row r="729" spans="2:65" s="11" customFormat="1" ht="13.5" x14ac:dyDescent="0.3">
      <c r="B729" s="177"/>
      <c r="D729" s="187" t="s">
        <v>263</v>
      </c>
      <c r="E729" s="186" t="s">
        <v>3</v>
      </c>
      <c r="F729" s="188" t="s">
        <v>1133</v>
      </c>
      <c r="H729" s="189">
        <v>42.412999999999997</v>
      </c>
      <c r="I729" s="182"/>
      <c r="L729" s="177"/>
      <c r="M729" s="183"/>
      <c r="N729" s="184"/>
      <c r="O729" s="184"/>
      <c r="P729" s="184"/>
      <c r="Q729" s="184"/>
      <c r="R729" s="184"/>
      <c r="S729" s="184"/>
      <c r="T729" s="185"/>
      <c r="AT729" s="186" t="s">
        <v>263</v>
      </c>
      <c r="AU729" s="186" t="s">
        <v>79</v>
      </c>
      <c r="AV729" s="11" t="s">
        <v>79</v>
      </c>
      <c r="AW729" s="11" t="s">
        <v>36</v>
      </c>
      <c r="AX729" s="11" t="s">
        <v>72</v>
      </c>
      <c r="AY729" s="186" t="s">
        <v>254</v>
      </c>
    </row>
    <row r="730" spans="2:65" s="12" customFormat="1" ht="13.5" x14ac:dyDescent="0.3">
      <c r="B730" s="190"/>
      <c r="D730" s="187" t="s">
        <v>263</v>
      </c>
      <c r="E730" s="198" t="s">
        <v>3</v>
      </c>
      <c r="F730" s="199" t="s">
        <v>277</v>
      </c>
      <c r="H730" s="200">
        <v>42.412999999999997</v>
      </c>
      <c r="I730" s="194"/>
      <c r="L730" s="190"/>
      <c r="M730" s="195"/>
      <c r="N730" s="196"/>
      <c r="O730" s="196"/>
      <c r="P730" s="196"/>
      <c r="Q730" s="196"/>
      <c r="R730" s="196"/>
      <c r="S730" s="196"/>
      <c r="T730" s="197"/>
      <c r="AT730" s="198" t="s">
        <v>263</v>
      </c>
      <c r="AU730" s="198" t="s">
        <v>79</v>
      </c>
      <c r="AV730" s="12" t="s">
        <v>82</v>
      </c>
      <c r="AW730" s="12" t="s">
        <v>36</v>
      </c>
      <c r="AX730" s="12" t="s">
        <v>9</v>
      </c>
      <c r="AY730" s="198" t="s">
        <v>254</v>
      </c>
    </row>
    <row r="731" spans="2:65" s="10" customFormat="1" ht="29.85" customHeight="1" x14ac:dyDescent="0.3">
      <c r="B731" s="150"/>
      <c r="D731" s="161" t="s">
        <v>71</v>
      </c>
      <c r="E731" s="162" t="s">
        <v>1134</v>
      </c>
      <c r="F731" s="162" t="s">
        <v>1135</v>
      </c>
      <c r="I731" s="153"/>
      <c r="J731" s="163">
        <f>BK731</f>
        <v>0</v>
      </c>
      <c r="L731" s="150"/>
      <c r="M731" s="155"/>
      <c r="N731" s="156"/>
      <c r="O731" s="156"/>
      <c r="P731" s="157">
        <f>SUM(P732:P736)</f>
        <v>0</v>
      </c>
      <c r="Q731" s="156"/>
      <c r="R731" s="157">
        <f>SUM(R732:R736)</f>
        <v>0</v>
      </c>
      <c r="S731" s="156"/>
      <c r="T731" s="158">
        <f>SUM(T732:T736)</f>
        <v>0</v>
      </c>
      <c r="AR731" s="151" t="s">
        <v>9</v>
      </c>
      <c r="AT731" s="159" t="s">
        <v>71</v>
      </c>
      <c r="AU731" s="159" t="s">
        <v>9</v>
      </c>
      <c r="AY731" s="151" t="s">
        <v>254</v>
      </c>
      <c r="BK731" s="160">
        <f>SUM(BK732:BK736)</f>
        <v>0</v>
      </c>
    </row>
    <row r="732" spans="2:65" s="1" customFormat="1" ht="31.5" customHeight="1" x14ac:dyDescent="0.3">
      <c r="B732" s="164"/>
      <c r="C732" s="165" t="s">
        <v>1136</v>
      </c>
      <c r="D732" s="165" t="s">
        <v>256</v>
      </c>
      <c r="E732" s="166" t="s">
        <v>1137</v>
      </c>
      <c r="F732" s="167" t="s">
        <v>1138</v>
      </c>
      <c r="G732" s="168" t="s">
        <v>359</v>
      </c>
      <c r="H732" s="169">
        <v>331.87400000000002</v>
      </c>
      <c r="I732" s="170"/>
      <c r="J732" s="171">
        <f>ROUND(I732*H732,0)</f>
        <v>0</v>
      </c>
      <c r="K732" s="167" t="s">
        <v>260</v>
      </c>
      <c r="L732" s="34"/>
      <c r="M732" s="172" t="s">
        <v>3</v>
      </c>
      <c r="N732" s="173" t="s">
        <v>43</v>
      </c>
      <c r="O732" s="35"/>
      <c r="P732" s="174">
        <f>O732*H732</f>
        <v>0</v>
      </c>
      <c r="Q732" s="174">
        <v>0</v>
      </c>
      <c r="R732" s="174">
        <f>Q732*H732</f>
        <v>0</v>
      </c>
      <c r="S732" s="174">
        <v>0</v>
      </c>
      <c r="T732" s="175">
        <f>S732*H732</f>
        <v>0</v>
      </c>
      <c r="AR732" s="17" t="s">
        <v>85</v>
      </c>
      <c r="AT732" s="17" t="s">
        <v>256</v>
      </c>
      <c r="AU732" s="17" t="s">
        <v>79</v>
      </c>
      <c r="AY732" s="17" t="s">
        <v>254</v>
      </c>
      <c r="BE732" s="176">
        <f>IF(N732="základní",J732,0)</f>
        <v>0</v>
      </c>
      <c r="BF732" s="176">
        <f>IF(N732="snížená",J732,0)</f>
        <v>0</v>
      </c>
      <c r="BG732" s="176">
        <f>IF(N732="zákl. přenesená",J732,0)</f>
        <v>0</v>
      </c>
      <c r="BH732" s="176">
        <f>IF(N732="sníž. přenesená",J732,0)</f>
        <v>0</v>
      </c>
      <c r="BI732" s="176">
        <f>IF(N732="nulová",J732,0)</f>
        <v>0</v>
      </c>
      <c r="BJ732" s="17" t="s">
        <v>9</v>
      </c>
      <c r="BK732" s="176">
        <f>ROUND(I732*H732,0)</f>
        <v>0</v>
      </c>
      <c r="BL732" s="17" t="s">
        <v>85</v>
      </c>
      <c r="BM732" s="17" t="s">
        <v>1139</v>
      </c>
    </row>
    <row r="733" spans="2:65" s="1" customFormat="1" ht="22.5" customHeight="1" x14ac:dyDescent="0.3">
      <c r="B733" s="164"/>
      <c r="C733" s="165" t="s">
        <v>1140</v>
      </c>
      <c r="D733" s="165" t="s">
        <v>256</v>
      </c>
      <c r="E733" s="166" t="s">
        <v>1141</v>
      </c>
      <c r="F733" s="167" t="s">
        <v>1142</v>
      </c>
      <c r="G733" s="168" t="s">
        <v>359</v>
      </c>
      <c r="H733" s="169">
        <v>331.87400000000002</v>
      </c>
      <c r="I733" s="170"/>
      <c r="J733" s="171">
        <f>ROUND(I733*H733,0)</f>
        <v>0</v>
      </c>
      <c r="K733" s="167" t="s">
        <v>260</v>
      </c>
      <c r="L733" s="34"/>
      <c r="M733" s="172" t="s">
        <v>3</v>
      </c>
      <c r="N733" s="173" t="s">
        <v>43</v>
      </c>
      <c r="O733" s="35"/>
      <c r="P733" s="174">
        <f>O733*H733</f>
        <v>0</v>
      </c>
      <c r="Q733" s="174">
        <v>0</v>
      </c>
      <c r="R733" s="174">
        <f>Q733*H733</f>
        <v>0</v>
      </c>
      <c r="S733" s="174">
        <v>0</v>
      </c>
      <c r="T733" s="175">
        <f>S733*H733</f>
        <v>0</v>
      </c>
      <c r="AR733" s="17" t="s">
        <v>85</v>
      </c>
      <c r="AT733" s="17" t="s">
        <v>256</v>
      </c>
      <c r="AU733" s="17" t="s">
        <v>79</v>
      </c>
      <c r="AY733" s="17" t="s">
        <v>254</v>
      </c>
      <c r="BE733" s="176">
        <f>IF(N733="základní",J733,0)</f>
        <v>0</v>
      </c>
      <c r="BF733" s="176">
        <f>IF(N733="snížená",J733,0)</f>
        <v>0</v>
      </c>
      <c r="BG733" s="176">
        <f>IF(N733="zákl. přenesená",J733,0)</f>
        <v>0</v>
      </c>
      <c r="BH733" s="176">
        <f>IF(N733="sníž. přenesená",J733,0)</f>
        <v>0</v>
      </c>
      <c r="BI733" s="176">
        <f>IF(N733="nulová",J733,0)</f>
        <v>0</v>
      </c>
      <c r="BJ733" s="17" t="s">
        <v>9</v>
      </c>
      <c r="BK733" s="176">
        <f>ROUND(I733*H733,0)</f>
        <v>0</v>
      </c>
      <c r="BL733" s="17" t="s">
        <v>85</v>
      </c>
      <c r="BM733" s="17" t="s">
        <v>1143</v>
      </c>
    </row>
    <row r="734" spans="2:65" s="1" customFormat="1" ht="22.5" customHeight="1" x14ac:dyDescent="0.3">
      <c r="B734" s="164"/>
      <c r="C734" s="165" t="s">
        <v>1144</v>
      </c>
      <c r="D734" s="165" t="s">
        <v>256</v>
      </c>
      <c r="E734" s="166" t="s">
        <v>1145</v>
      </c>
      <c r="F734" s="167" t="s">
        <v>1146</v>
      </c>
      <c r="G734" s="168" t="s">
        <v>359</v>
      </c>
      <c r="H734" s="169">
        <v>9956.2199999999993</v>
      </c>
      <c r="I734" s="170"/>
      <c r="J734" s="171">
        <f>ROUND(I734*H734,0)</f>
        <v>0</v>
      </c>
      <c r="K734" s="167" t="s">
        <v>260</v>
      </c>
      <c r="L734" s="34"/>
      <c r="M734" s="172" t="s">
        <v>3</v>
      </c>
      <c r="N734" s="173" t="s">
        <v>43</v>
      </c>
      <c r="O734" s="35"/>
      <c r="P734" s="174">
        <f>O734*H734</f>
        <v>0</v>
      </c>
      <c r="Q734" s="174">
        <v>0</v>
      </c>
      <c r="R734" s="174">
        <f>Q734*H734</f>
        <v>0</v>
      </c>
      <c r="S734" s="174">
        <v>0</v>
      </c>
      <c r="T734" s="175">
        <f>S734*H734</f>
        <v>0</v>
      </c>
      <c r="AR734" s="17" t="s">
        <v>85</v>
      </c>
      <c r="AT734" s="17" t="s">
        <v>256</v>
      </c>
      <c r="AU734" s="17" t="s">
        <v>79</v>
      </c>
      <c r="AY734" s="17" t="s">
        <v>254</v>
      </c>
      <c r="BE734" s="176">
        <f>IF(N734="základní",J734,0)</f>
        <v>0</v>
      </c>
      <c r="BF734" s="176">
        <f>IF(N734="snížená",J734,0)</f>
        <v>0</v>
      </c>
      <c r="BG734" s="176">
        <f>IF(N734="zákl. přenesená",J734,0)</f>
        <v>0</v>
      </c>
      <c r="BH734" s="176">
        <f>IF(N734="sníž. přenesená",J734,0)</f>
        <v>0</v>
      </c>
      <c r="BI734" s="176">
        <f>IF(N734="nulová",J734,0)</f>
        <v>0</v>
      </c>
      <c r="BJ734" s="17" t="s">
        <v>9</v>
      </c>
      <c r="BK734" s="176">
        <f>ROUND(I734*H734,0)</f>
        <v>0</v>
      </c>
      <c r="BL734" s="17" t="s">
        <v>85</v>
      </c>
      <c r="BM734" s="17" t="s">
        <v>1147</v>
      </c>
    </row>
    <row r="735" spans="2:65" s="11" customFormat="1" ht="13.5" x14ac:dyDescent="0.3">
      <c r="B735" s="177"/>
      <c r="D735" s="178" t="s">
        <v>263</v>
      </c>
      <c r="F735" s="180" t="s">
        <v>1148</v>
      </c>
      <c r="H735" s="181">
        <v>9956.2199999999993</v>
      </c>
      <c r="I735" s="182"/>
      <c r="L735" s="177"/>
      <c r="M735" s="183"/>
      <c r="N735" s="184"/>
      <c r="O735" s="184"/>
      <c r="P735" s="184"/>
      <c r="Q735" s="184"/>
      <c r="R735" s="184"/>
      <c r="S735" s="184"/>
      <c r="T735" s="185"/>
      <c r="AT735" s="186" t="s">
        <v>263</v>
      </c>
      <c r="AU735" s="186" t="s">
        <v>79</v>
      </c>
      <c r="AV735" s="11" t="s">
        <v>79</v>
      </c>
      <c r="AW735" s="11" t="s">
        <v>4</v>
      </c>
      <c r="AX735" s="11" t="s">
        <v>9</v>
      </c>
      <c r="AY735" s="186" t="s">
        <v>254</v>
      </c>
    </row>
    <row r="736" spans="2:65" s="1" customFormat="1" ht="22.5" customHeight="1" x14ac:dyDescent="0.3">
      <c r="B736" s="164"/>
      <c r="C736" s="165" t="s">
        <v>1149</v>
      </c>
      <c r="D736" s="165" t="s">
        <v>256</v>
      </c>
      <c r="E736" s="166" t="s">
        <v>1150</v>
      </c>
      <c r="F736" s="167" t="s">
        <v>1151</v>
      </c>
      <c r="G736" s="168" t="s">
        <v>359</v>
      </c>
      <c r="H736" s="169">
        <v>331.87400000000002</v>
      </c>
      <c r="I736" s="170"/>
      <c r="J736" s="171">
        <f>ROUND(I736*H736,0)</f>
        <v>0</v>
      </c>
      <c r="K736" s="167" t="s">
        <v>260</v>
      </c>
      <c r="L736" s="34"/>
      <c r="M736" s="172" t="s">
        <v>3</v>
      </c>
      <c r="N736" s="173" t="s">
        <v>43</v>
      </c>
      <c r="O736" s="35"/>
      <c r="P736" s="174">
        <f>O736*H736</f>
        <v>0</v>
      </c>
      <c r="Q736" s="174">
        <v>0</v>
      </c>
      <c r="R736" s="174">
        <f>Q736*H736</f>
        <v>0</v>
      </c>
      <c r="S736" s="174">
        <v>0</v>
      </c>
      <c r="T736" s="175">
        <f>S736*H736</f>
        <v>0</v>
      </c>
      <c r="AR736" s="17" t="s">
        <v>85</v>
      </c>
      <c r="AT736" s="17" t="s">
        <v>256</v>
      </c>
      <c r="AU736" s="17" t="s">
        <v>79</v>
      </c>
      <c r="AY736" s="17" t="s">
        <v>254</v>
      </c>
      <c r="BE736" s="176">
        <f>IF(N736="základní",J736,0)</f>
        <v>0</v>
      </c>
      <c r="BF736" s="176">
        <f>IF(N736="snížená",J736,0)</f>
        <v>0</v>
      </c>
      <c r="BG736" s="176">
        <f>IF(N736="zákl. přenesená",J736,0)</f>
        <v>0</v>
      </c>
      <c r="BH736" s="176">
        <f>IF(N736="sníž. přenesená",J736,0)</f>
        <v>0</v>
      </c>
      <c r="BI736" s="176">
        <f>IF(N736="nulová",J736,0)</f>
        <v>0</v>
      </c>
      <c r="BJ736" s="17" t="s">
        <v>9</v>
      </c>
      <c r="BK736" s="176">
        <f>ROUND(I736*H736,0)</f>
        <v>0</v>
      </c>
      <c r="BL736" s="17" t="s">
        <v>85</v>
      </c>
      <c r="BM736" s="17" t="s">
        <v>1152</v>
      </c>
    </row>
    <row r="737" spans="2:65" s="10" customFormat="1" ht="29.85" customHeight="1" x14ac:dyDescent="0.3">
      <c r="B737" s="150"/>
      <c r="D737" s="161" t="s">
        <v>71</v>
      </c>
      <c r="E737" s="162" t="s">
        <v>1153</v>
      </c>
      <c r="F737" s="162" t="s">
        <v>1154</v>
      </c>
      <c r="I737" s="153"/>
      <c r="J737" s="163">
        <f>BK737</f>
        <v>0</v>
      </c>
      <c r="L737" s="150"/>
      <c r="M737" s="155"/>
      <c r="N737" s="156"/>
      <c r="O737" s="156"/>
      <c r="P737" s="157">
        <f>P738</f>
        <v>0</v>
      </c>
      <c r="Q737" s="156"/>
      <c r="R737" s="157">
        <f>R738</f>
        <v>0</v>
      </c>
      <c r="S737" s="156"/>
      <c r="T737" s="158">
        <f>T738</f>
        <v>0</v>
      </c>
      <c r="AR737" s="151" t="s">
        <v>9</v>
      </c>
      <c r="AT737" s="159" t="s">
        <v>71</v>
      </c>
      <c r="AU737" s="159" t="s">
        <v>9</v>
      </c>
      <c r="AY737" s="151" t="s">
        <v>254</v>
      </c>
      <c r="BK737" s="160">
        <f>BK738</f>
        <v>0</v>
      </c>
    </row>
    <row r="738" spans="2:65" s="1" customFormat="1" ht="22.5" customHeight="1" x14ac:dyDescent="0.3">
      <c r="B738" s="164"/>
      <c r="C738" s="165" t="s">
        <v>1155</v>
      </c>
      <c r="D738" s="165" t="s">
        <v>256</v>
      </c>
      <c r="E738" s="166" t="s">
        <v>1156</v>
      </c>
      <c r="F738" s="167" t="s">
        <v>1157</v>
      </c>
      <c r="G738" s="168" t="s">
        <v>359</v>
      </c>
      <c r="H738" s="169">
        <v>1739.9739999999999</v>
      </c>
      <c r="I738" s="170"/>
      <c r="J738" s="171">
        <f>ROUND(I738*H738,0)</f>
        <v>0</v>
      </c>
      <c r="K738" s="167" t="s">
        <v>260</v>
      </c>
      <c r="L738" s="34"/>
      <c r="M738" s="172" t="s">
        <v>3</v>
      </c>
      <c r="N738" s="173" t="s">
        <v>43</v>
      </c>
      <c r="O738" s="35"/>
      <c r="P738" s="174">
        <f>O738*H738</f>
        <v>0</v>
      </c>
      <c r="Q738" s="174">
        <v>0</v>
      </c>
      <c r="R738" s="174">
        <f>Q738*H738</f>
        <v>0</v>
      </c>
      <c r="S738" s="174">
        <v>0</v>
      </c>
      <c r="T738" s="175">
        <f>S738*H738</f>
        <v>0</v>
      </c>
      <c r="AR738" s="17" t="s">
        <v>85</v>
      </c>
      <c r="AT738" s="17" t="s">
        <v>256</v>
      </c>
      <c r="AU738" s="17" t="s">
        <v>79</v>
      </c>
      <c r="AY738" s="17" t="s">
        <v>254</v>
      </c>
      <c r="BE738" s="176">
        <f>IF(N738="základní",J738,0)</f>
        <v>0</v>
      </c>
      <c r="BF738" s="176">
        <f>IF(N738="snížená",J738,0)</f>
        <v>0</v>
      </c>
      <c r="BG738" s="176">
        <f>IF(N738="zákl. přenesená",J738,0)</f>
        <v>0</v>
      </c>
      <c r="BH738" s="176">
        <f>IF(N738="sníž. přenesená",J738,0)</f>
        <v>0</v>
      </c>
      <c r="BI738" s="176">
        <f>IF(N738="nulová",J738,0)</f>
        <v>0</v>
      </c>
      <c r="BJ738" s="17" t="s">
        <v>9</v>
      </c>
      <c r="BK738" s="176">
        <f>ROUND(I738*H738,0)</f>
        <v>0</v>
      </c>
      <c r="BL738" s="17" t="s">
        <v>85</v>
      </c>
      <c r="BM738" s="17" t="s">
        <v>1158</v>
      </c>
    </row>
    <row r="739" spans="2:65" s="10" customFormat="1" ht="37.35" customHeight="1" x14ac:dyDescent="0.35">
      <c r="B739" s="150"/>
      <c r="D739" s="151" t="s">
        <v>71</v>
      </c>
      <c r="E739" s="152" t="s">
        <v>1159</v>
      </c>
      <c r="F739" s="152" t="s">
        <v>1160</v>
      </c>
      <c r="I739" s="153"/>
      <c r="J739" s="154">
        <f>BK739</f>
        <v>0</v>
      </c>
      <c r="L739" s="150"/>
      <c r="M739" s="155"/>
      <c r="N739" s="156"/>
      <c r="O739" s="156"/>
      <c r="P739" s="157">
        <f>P740+P794+P803+P813+P816+P969+P1030+P1057+P1081+P1144+P1153+P1173+P1212</f>
        <v>0</v>
      </c>
      <c r="Q739" s="156"/>
      <c r="R739" s="157">
        <f>R740+R794+R803+R813+R816+R969+R1030+R1057+R1081+R1144+R1153+R1173+R1212</f>
        <v>72.473963300785812</v>
      </c>
      <c r="S739" s="156"/>
      <c r="T739" s="158">
        <f>T740+T794+T803+T813+T816+T969+T1030+T1057+T1081+T1144+T1153+T1173+T1212</f>
        <v>0</v>
      </c>
      <c r="AR739" s="151" t="s">
        <v>79</v>
      </c>
      <c r="AT739" s="159" t="s">
        <v>71</v>
      </c>
      <c r="AU739" s="159" t="s">
        <v>72</v>
      </c>
      <c r="AY739" s="151" t="s">
        <v>254</v>
      </c>
      <c r="BK739" s="160">
        <f>BK740+BK794+BK803+BK813+BK816+BK969+BK1030+BK1057+BK1081+BK1144+BK1153+BK1173+BK1212</f>
        <v>0</v>
      </c>
    </row>
    <row r="740" spans="2:65" s="10" customFormat="1" ht="19.899999999999999" customHeight="1" x14ac:dyDescent="0.3">
      <c r="B740" s="150"/>
      <c r="D740" s="161" t="s">
        <v>71</v>
      </c>
      <c r="E740" s="162" t="s">
        <v>1161</v>
      </c>
      <c r="F740" s="162" t="s">
        <v>1162</v>
      </c>
      <c r="I740" s="153"/>
      <c r="J740" s="163">
        <f>BK740</f>
        <v>0</v>
      </c>
      <c r="L740" s="150"/>
      <c r="M740" s="155"/>
      <c r="N740" s="156"/>
      <c r="O740" s="156"/>
      <c r="P740" s="157">
        <f>SUM(P741:P793)</f>
        <v>0</v>
      </c>
      <c r="Q740" s="156"/>
      <c r="R740" s="157">
        <f>SUM(R741:R793)</f>
        <v>3.7726583955000002</v>
      </c>
      <c r="S740" s="156"/>
      <c r="T740" s="158">
        <f>SUM(T741:T793)</f>
        <v>0</v>
      </c>
      <c r="AR740" s="151" t="s">
        <v>79</v>
      </c>
      <c r="AT740" s="159" t="s">
        <v>71</v>
      </c>
      <c r="AU740" s="159" t="s">
        <v>9</v>
      </c>
      <c r="AY740" s="151" t="s">
        <v>254</v>
      </c>
      <c r="BK740" s="160">
        <f>SUM(BK741:BK793)</f>
        <v>0</v>
      </c>
    </row>
    <row r="741" spans="2:65" s="1" customFormat="1" ht="31.5" customHeight="1" x14ac:dyDescent="0.3">
      <c r="B741" s="164"/>
      <c r="C741" s="165" t="s">
        <v>1163</v>
      </c>
      <c r="D741" s="165" t="s">
        <v>256</v>
      </c>
      <c r="E741" s="166" t="s">
        <v>1164</v>
      </c>
      <c r="F741" s="167" t="s">
        <v>1165</v>
      </c>
      <c r="G741" s="168" t="s">
        <v>375</v>
      </c>
      <c r="H741" s="169">
        <v>70.864000000000004</v>
      </c>
      <c r="I741" s="170"/>
      <c r="J741" s="171">
        <f>ROUND(I741*H741,0)</f>
        <v>0</v>
      </c>
      <c r="K741" s="167" t="s">
        <v>260</v>
      </c>
      <c r="L741" s="34"/>
      <c r="M741" s="172" t="s">
        <v>3</v>
      </c>
      <c r="N741" s="173" t="s">
        <v>43</v>
      </c>
      <c r="O741" s="35"/>
      <c r="P741" s="174">
        <f>O741*H741</f>
        <v>0</v>
      </c>
      <c r="Q741" s="174">
        <v>0</v>
      </c>
      <c r="R741" s="174">
        <f>Q741*H741</f>
        <v>0</v>
      </c>
      <c r="S741" s="174">
        <v>0</v>
      </c>
      <c r="T741" s="175">
        <f>S741*H741</f>
        <v>0</v>
      </c>
      <c r="AR741" s="17" t="s">
        <v>261</v>
      </c>
      <c r="AT741" s="17" t="s">
        <v>256</v>
      </c>
      <c r="AU741" s="17" t="s">
        <v>79</v>
      </c>
      <c r="AY741" s="17" t="s">
        <v>254</v>
      </c>
      <c r="BE741" s="176">
        <f>IF(N741="základní",J741,0)</f>
        <v>0</v>
      </c>
      <c r="BF741" s="176">
        <f>IF(N741="snížená",J741,0)</f>
        <v>0</v>
      </c>
      <c r="BG741" s="176">
        <f>IF(N741="zákl. přenesená",J741,0)</f>
        <v>0</v>
      </c>
      <c r="BH741" s="176">
        <f>IF(N741="sníž. přenesená",J741,0)</f>
        <v>0</v>
      </c>
      <c r="BI741" s="176">
        <f>IF(N741="nulová",J741,0)</f>
        <v>0</v>
      </c>
      <c r="BJ741" s="17" t="s">
        <v>9</v>
      </c>
      <c r="BK741" s="176">
        <f>ROUND(I741*H741,0)</f>
        <v>0</v>
      </c>
      <c r="BL741" s="17" t="s">
        <v>261</v>
      </c>
      <c r="BM741" s="17" t="s">
        <v>1166</v>
      </c>
    </row>
    <row r="742" spans="2:65" s="11" customFormat="1" ht="13.5" x14ac:dyDescent="0.3">
      <c r="B742" s="177"/>
      <c r="D742" s="187" t="s">
        <v>263</v>
      </c>
      <c r="E742" s="186" t="s">
        <v>3</v>
      </c>
      <c r="F742" s="188" t="s">
        <v>1167</v>
      </c>
      <c r="H742" s="189">
        <v>18</v>
      </c>
      <c r="I742" s="182"/>
      <c r="L742" s="177"/>
      <c r="M742" s="183"/>
      <c r="N742" s="184"/>
      <c r="O742" s="184"/>
      <c r="P742" s="184"/>
      <c r="Q742" s="184"/>
      <c r="R742" s="184"/>
      <c r="S742" s="184"/>
      <c r="T742" s="185"/>
      <c r="AT742" s="186" t="s">
        <v>263</v>
      </c>
      <c r="AU742" s="186" t="s">
        <v>79</v>
      </c>
      <c r="AV742" s="11" t="s">
        <v>79</v>
      </c>
      <c r="AW742" s="11" t="s">
        <v>36</v>
      </c>
      <c r="AX742" s="11" t="s">
        <v>72</v>
      </c>
      <c r="AY742" s="186" t="s">
        <v>254</v>
      </c>
    </row>
    <row r="743" spans="2:65" s="12" customFormat="1" ht="13.5" x14ac:dyDescent="0.3">
      <c r="B743" s="190"/>
      <c r="D743" s="187" t="s">
        <v>263</v>
      </c>
      <c r="E743" s="198" t="s">
        <v>3</v>
      </c>
      <c r="F743" s="199" t="s">
        <v>277</v>
      </c>
      <c r="H743" s="200">
        <v>18</v>
      </c>
      <c r="I743" s="194"/>
      <c r="L743" s="190"/>
      <c r="M743" s="195"/>
      <c r="N743" s="196"/>
      <c r="O743" s="196"/>
      <c r="P743" s="196"/>
      <c r="Q743" s="196"/>
      <c r="R743" s="196"/>
      <c r="S743" s="196"/>
      <c r="T743" s="197"/>
      <c r="AT743" s="198" t="s">
        <v>263</v>
      </c>
      <c r="AU743" s="198" t="s">
        <v>79</v>
      </c>
      <c r="AV743" s="12" t="s">
        <v>82</v>
      </c>
      <c r="AW743" s="12" t="s">
        <v>36</v>
      </c>
      <c r="AX743" s="12" t="s">
        <v>72</v>
      </c>
      <c r="AY743" s="198" t="s">
        <v>254</v>
      </c>
    </row>
    <row r="744" spans="2:65" s="11" customFormat="1" ht="13.5" x14ac:dyDescent="0.3">
      <c r="B744" s="177"/>
      <c r="D744" s="187" t="s">
        <v>263</v>
      </c>
      <c r="E744" s="186" t="s">
        <v>3</v>
      </c>
      <c r="F744" s="188" t="s">
        <v>1168</v>
      </c>
      <c r="H744" s="189">
        <v>38.659999999999997</v>
      </c>
      <c r="I744" s="182"/>
      <c r="L744" s="177"/>
      <c r="M744" s="183"/>
      <c r="N744" s="184"/>
      <c r="O744" s="184"/>
      <c r="P744" s="184"/>
      <c r="Q744" s="184"/>
      <c r="R744" s="184"/>
      <c r="S744" s="184"/>
      <c r="T744" s="185"/>
      <c r="AT744" s="186" t="s">
        <v>263</v>
      </c>
      <c r="AU744" s="186" t="s">
        <v>79</v>
      </c>
      <c r="AV744" s="11" t="s">
        <v>79</v>
      </c>
      <c r="AW744" s="11" t="s">
        <v>36</v>
      </c>
      <c r="AX744" s="11" t="s">
        <v>72</v>
      </c>
      <c r="AY744" s="186" t="s">
        <v>254</v>
      </c>
    </row>
    <row r="745" spans="2:65" s="12" customFormat="1" ht="13.5" x14ac:dyDescent="0.3">
      <c r="B745" s="190"/>
      <c r="D745" s="187" t="s">
        <v>263</v>
      </c>
      <c r="E745" s="198" t="s">
        <v>3</v>
      </c>
      <c r="F745" s="199" t="s">
        <v>277</v>
      </c>
      <c r="H745" s="200">
        <v>38.659999999999997</v>
      </c>
      <c r="I745" s="194"/>
      <c r="L745" s="190"/>
      <c r="M745" s="195"/>
      <c r="N745" s="196"/>
      <c r="O745" s="196"/>
      <c r="P745" s="196"/>
      <c r="Q745" s="196"/>
      <c r="R745" s="196"/>
      <c r="S745" s="196"/>
      <c r="T745" s="197"/>
      <c r="AT745" s="198" t="s">
        <v>263</v>
      </c>
      <c r="AU745" s="198" t="s">
        <v>79</v>
      </c>
      <c r="AV745" s="12" t="s">
        <v>82</v>
      </c>
      <c r="AW745" s="12" t="s">
        <v>36</v>
      </c>
      <c r="AX745" s="12" t="s">
        <v>72</v>
      </c>
      <c r="AY745" s="198" t="s">
        <v>254</v>
      </c>
    </row>
    <row r="746" spans="2:65" s="11" customFormat="1" ht="13.5" x14ac:dyDescent="0.3">
      <c r="B746" s="177"/>
      <c r="D746" s="187" t="s">
        <v>263</v>
      </c>
      <c r="E746" s="186" t="s">
        <v>3</v>
      </c>
      <c r="F746" s="188" t="s">
        <v>801</v>
      </c>
      <c r="H746" s="189">
        <v>3.927</v>
      </c>
      <c r="I746" s="182"/>
      <c r="L746" s="177"/>
      <c r="M746" s="183"/>
      <c r="N746" s="184"/>
      <c r="O746" s="184"/>
      <c r="P746" s="184"/>
      <c r="Q746" s="184"/>
      <c r="R746" s="184"/>
      <c r="S746" s="184"/>
      <c r="T746" s="185"/>
      <c r="AT746" s="186" t="s">
        <v>263</v>
      </c>
      <c r="AU746" s="186" t="s">
        <v>79</v>
      </c>
      <c r="AV746" s="11" t="s">
        <v>79</v>
      </c>
      <c r="AW746" s="11" t="s">
        <v>36</v>
      </c>
      <c r="AX746" s="11" t="s">
        <v>72</v>
      </c>
      <c r="AY746" s="186" t="s">
        <v>254</v>
      </c>
    </row>
    <row r="747" spans="2:65" s="11" customFormat="1" ht="13.5" x14ac:dyDescent="0.3">
      <c r="B747" s="177"/>
      <c r="D747" s="187" t="s">
        <v>263</v>
      </c>
      <c r="E747" s="186" t="s">
        <v>3</v>
      </c>
      <c r="F747" s="188" t="s">
        <v>802</v>
      </c>
      <c r="H747" s="189">
        <v>2.927</v>
      </c>
      <c r="I747" s="182"/>
      <c r="L747" s="177"/>
      <c r="M747" s="183"/>
      <c r="N747" s="184"/>
      <c r="O747" s="184"/>
      <c r="P747" s="184"/>
      <c r="Q747" s="184"/>
      <c r="R747" s="184"/>
      <c r="S747" s="184"/>
      <c r="T747" s="185"/>
      <c r="AT747" s="186" t="s">
        <v>263</v>
      </c>
      <c r="AU747" s="186" t="s">
        <v>79</v>
      </c>
      <c r="AV747" s="11" t="s">
        <v>79</v>
      </c>
      <c r="AW747" s="11" t="s">
        <v>36</v>
      </c>
      <c r="AX747" s="11" t="s">
        <v>72</v>
      </c>
      <c r="AY747" s="186" t="s">
        <v>254</v>
      </c>
    </row>
    <row r="748" spans="2:65" s="11" customFormat="1" ht="13.5" x14ac:dyDescent="0.3">
      <c r="B748" s="177"/>
      <c r="D748" s="187" t="s">
        <v>263</v>
      </c>
      <c r="E748" s="186" t="s">
        <v>3</v>
      </c>
      <c r="F748" s="188" t="s">
        <v>803</v>
      </c>
      <c r="H748" s="189">
        <v>7.35</v>
      </c>
      <c r="I748" s="182"/>
      <c r="L748" s="177"/>
      <c r="M748" s="183"/>
      <c r="N748" s="184"/>
      <c r="O748" s="184"/>
      <c r="P748" s="184"/>
      <c r="Q748" s="184"/>
      <c r="R748" s="184"/>
      <c r="S748" s="184"/>
      <c r="T748" s="185"/>
      <c r="AT748" s="186" t="s">
        <v>263</v>
      </c>
      <c r="AU748" s="186" t="s">
        <v>79</v>
      </c>
      <c r="AV748" s="11" t="s">
        <v>79</v>
      </c>
      <c r="AW748" s="11" t="s">
        <v>36</v>
      </c>
      <c r="AX748" s="11" t="s">
        <v>72</v>
      </c>
      <c r="AY748" s="186" t="s">
        <v>254</v>
      </c>
    </row>
    <row r="749" spans="2:65" s="12" customFormat="1" ht="13.5" x14ac:dyDescent="0.3">
      <c r="B749" s="190"/>
      <c r="D749" s="187" t="s">
        <v>263</v>
      </c>
      <c r="E749" s="198" t="s">
        <v>3</v>
      </c>
      <c r="F749" s="199" t="s">
        <v>277</v>
      </c>
      <c r="H749" s="200">
        <v>14.204000000000001</v>
      </c>
      <c r="I749" s="194"/>
      <c r="L749" s="190"/>
      <c r="M749" s="195"/>
      <c r="N749" s="196"/>
      <c r="O749" s="196"/>
      <c r="P749" s="196"/>
      <c r="Q749" s="196"/>
      <c r="R749" s="196"/>
      <c r="S749" s="196"/>
      <c r="T749" s="197"/>
      <c r="AT749" s="198" t="s">
        <v>263</v>
      </c>
      <c r="AU749" s="198" t="s">
        <v>79</v>
      </c>
      <c r="AV749" s="12" t="s">
        <v>82</v>
      </c>
      <c r="AW749" s="12" t="s">
        <v>36</v>
      </c>
      <c r="AX749" s="12" t="s">
        <v>72</v>
      </c>
      <c r="AY749" s="198" t="s">
        <v>254</v>
      </c>
    </row>
    <row r="750" spans="2:65" s="13" customFormat="1" ht="13.5" x14ac:dyDescent="0.3">
      <c r="B750" s="201"/>
      <c r="D750" s="178" t="s">
        <v>263</v>
      </c>
      <c r="E750" s="202" t="s">
        <v>3</v>
      </c>
      <c r="F750" s="203" t="s">
        <v>326</v>
      </c>
      <c r="H750" s="204">
        <v>70.864000000000004</v>
      </c>
      <c r="I750" s="205"/>
      <c r="L750" s="201"/>
      <c r="M750" s="206"/>
      <c r="N750" s="207"/>
      <c r="O750" s="207"/>
      <c r="P750" s="207"/>
      <c r="Q750" s="207"/>
      <c r="R750" s="207"/>
      <c r="S750" s="207"/>
      <c r="T750" s="208"/>
      <c r="AT750" s="209" t="s">
        <v>263</v>
      </c>
      <c r="AU750" s="209" t="s">
        <v>79</v>
      </c>
      <c r="AV750" s="13" t="s">
        <v>85</v>
      </c>
      <c r="AW750" s="13" t="s">
        <v>36</v>
      </c>
      <c r="AX750" s="13" t="s">
        <v>9</v>
      </c>
      <c r="AY750" s="209" t="s">
        <v>254</v>
      </c>
    </row>
    <row r="751" spans="2:65" s="1" customFormat="1" ht="22.5" customHeight="1" x14ac:dyDescent="0.3">
      <c r="B751" s="164"/>
      <c r="C751" s="210" t="s">
        <v>1169</v>
      </c>
      <c r="D751" s="210" t="s">
        <v>368</v>
      </c>
      <c r="E751" s="211" t="s">
        <v>1170</v>
      </c>
      <c r="F751" s="212" t="s">
        <v>1171</v>
      </c>
      <c r="G751" s="213" t="s">
        <v>989</v>
      </c>
      <c r="H751" s="214">
        <v>106.295</v>
      </c>
      <c r="I751" s="215"/>
      <c r="J751" s="216">
        <f>ROUND(I751*H751,0)</f>
        <v>0</v>
      </c>
      <c r="K751" s="212" t="s">
        <v>3</v>
      </c>
      <c r="L751" s="217"/>
      <c r="M751" s="218" t="s">
        <v>3</v>
      </c>
      <c r="N751" s="219" t="s">
        <v>43</v>
      </c>
      <c r="O751" s="35"/>
      <c r="P751" s="174">
        <f>O751*H751</f>
        <v>0</v>
      </c>
      <c r="Q751" s="174">
        <v>1E-3</v>
      </c>
      <c r="R751" s="174">
        <f>Q751*H751</f>
        <v>0.106295</v>
      </c>
      <c r="S751" s="174">
        <v>0</v>
      </c>
      <c r="T751" s="175">
        <f>S751*H751</f>
        <v>0</v>
      </c>
      <c r="AR751" s="17" t="s">
        <v>554</v>
      </c>
      <c r="AT751" s="17" t="s">
        <v>368</v>
      </c>
      <c r="AU751" s="17" t="s">
        <v>79</v>
      </c>
      <c r="AY751" s="17" t="s">
        <v>254</v>
      </c>
      <c r="BE751" s="176">
        <f>IF(N751="základní",J751,0)</f>
        <v>0</v>
      </c>
      <c r="BF751" s="176">
        <f>IF(N751="snížená",J751,0)</f>
        <v>0</v>
      </c>
      <c r="BG751" s="176">
        <f>IF(N751="zákl. přenesená",J751,0)</f>
        <v>0</v>
      </c>
      <c r="BH751" s="176">
        <f>IF(N751="sníž. přenesená",J751,0)</f>
        <v>0</v>
      </c>
      <c r="BI751" s="176">
        <f>IF(N751="nulová",J751,0)</f>
        <v>0</v>
      </c>
      <c r="BJ751" s="17" t="s">
        <v>9</v>
      </c>
      <c r="BK751" s="176">
        <f>ROUND(I751*H751,0)</f>
        <v>0</v>
      </c>
      <c r="BL751" s="17" t="s">
        <v>261</v>
      </c>
      <c r="BM751" s="17" t="s">
        <v>1172</v>
      </c>
    </row>
    <row r="752" spans="2:65" s="11" customFormat="1" ht="13.5" x14ac:dyDescent="0.3">
      <c r="B752" s="177"/>
      <c r="D752" s="187" t="s">
        <v>263</v>
      </c>
      <c r="E752" s="186" t="s">
        <v>3</v>
      </c>
      <c r="F752" s="188" t="s">
        <v>1173</v>
      </c>
      <c r="H752" s="189">
        <v>27</v>
      </c>
      <c r="I752" s="182"/>
      <c r="L752" s="177"/>
      <c r="M752" s="183"/>
      <c r="N752" s="184"/>
      <c r="O752" s="184"/>
      <c r="P752" s="184"/>
      <c r="Q752" s="184"/>
      <c r="R752" s="184"/>
      <c r="S752" s="184"/>
      <c r="T752" s="185"/>
      <c r="AT752" s="186" t="s">
        <v>263</v>
      </c>
      <c r="AU752" s="186" t="s">
        <v>79</v>
      </c>
      <c r="AV752" s="11" t="s">
        <v>79</v>
      </c>
      <c r="AW752" s="11" t="s">
        <v>36</v>
      </c>
      <c r="AX752" s="11" t="s">
        <v>72</v>
      </c>
      <c r="AY752" s="186" t="s">
        <v>254</v>
      </c>
    </row>
    <row r="753" spans="2:65" s="12" customFormat="1" ht="13.5" x14ac:dyDescent="0.3">
      <c r="B753" s="190"/>
      <c r="D753" s="187" t="s">
        <v>263</v>
      </c>
      <c r="E753" s="198" t="s">
        <v>3</v>
      </c>
      <c r="F753" s="199" t="s">
        <v>277</v>
      </c>
      <c r="H753" s="200">
        <v>27</v>
      </c>
      <c r="I753" s="194"/>
      <c r="L753" s="190"/>
      <c r="M753" s="195"/>
      <c r="N753" s="196"/>
      <c r="O753" s="196"/>
      <c r="P753" s="196"/>
      <c r="Q753" s="196"/>
      <c r="R753" s="196"/>
      <c r="S753" s="196"/>
      <c r="T753" s="197"/>
      <c r="AT753" s="198" t="s">
        <v>263</v>
      </c>
      <c r="AU753" s="198" t="s">
        <v>79</v>
      </c>
      <c r="AV753" s="12" t="s">
        <v>82</v>
      </c>
      <c r="AW753" s="12" t="s">
        <v>36</v>
      </c>
      <c r="AX753" s="12" t="s">
        <v>72</v>
      </c>
      <c r="AY753" s="198" t="s">
        <v>254</v>
      </c>
    </row>
    <row r="754" spans="2:65" s="11" customFormat="1" ht="13.5" x14ac:dyDescent="0.3">
      <c r="B754" s="177"/>
      <c r="D754" s="187" t="s">
        <v>263</v>
      </c>
      <c r="E754" s="186" t="s">
        <v>3</v>
      </c>
      <c r="F754" s="188" t="s">
        <v>1174</v>
      </c>
      <c r="H754" s="189">
        <v>57.99</v>
      </c>
      <c r="I754" s="182"/>
      <c r="L754" s="177"/>
      <c r="M754" s="183"/>
      <c r="N754" s="184"/>
      <c r="O754" s="184"/>
      <c r="P754" s="184"/>
      <c r="Q754" s="184"/>
      <c r="R754" s="184"/>
      <c r="S754" s="184"/>
      <c r="T754" s="185"/>
      <c r="AT754" s="186" t="s">
        <v>263</v>
      </c>
      <c r="AU754" s="186" t="s">
        <v>79</v>
      </c>
      <c r="AV754" s="11" t="s">
        <v>79</v>
      </c>
      <c r="AW754" s="11" t="s">
        <v>36</v>
      </c>
      <c r="AX754" s="11" t="s">
        <v>72</v>
      </c>
      <c r="AY754" s="186" t="s">
        <v>254</v>
      </c>
    </row>
    <row r="755" spans="2:65" s="12" customFormat="1" ht="13.5" x14ac:dyDescent="0.3">
      <c r="B755" s="190"/>
      <c r="D755" s="187" t="s">
        <v>263</v>
      </c>
      <c r="E755" s="198" t="s">
        <v>3</v>
      </c>
      <c r="F755" s="199" t="s">
        <v>277</v>
      </c>
      <c r="H755" s="200">
        <v>57.99</v>
      </c>
      <c r="I755" s="194"/>
      <c r="L755" s="190"/>
      <c r="M755" s="195"/>
      <c r="N755" s="196"/>
      <c r="O755" s="196"/>
      <c r="P755" s="196"/>
      <c r="Q755" s="196"/>
      <c r="R755" s="196"/>
      <c r="S755" s="196"/>
      <c r="T755" s="197"/>
      <c r="AT755" s="198" t="s">
        <v>263</v>
      </c>
      <c r="AU755" s="198" t="s">
        <v>79</v>
      </c>
      <c r="AV755" s="12" t="s">
        <v>82</v>
      </c>
      <c r="AW755" s="12" t="s">
        <v>36</v>
      </c>
      <c r="AX755" s="12" t="s">
        <v>72</v>
      </c>
      <c r="AY755" s="198" t="s">
        <v>254</v>
      </c>
    </row>
    <row r="756" spans="2:65" s="11" customFormat="1" ht="13.5" x14ac:dyDescent="0.3">
      <c r="B756" s="177"/>
      <c r="D756" s="187" t="s">
        <v>263</v>
      </c>
      <c r="E756" s="186" t="s">
        <v>3</v>
      </c>
      <c r="F756" s="188" t="s">
        <v>1175</v>
      </c>
      <c r="H756" s="189">
        <v>5.89</v>
      </c>
      <c r="I756" s="182"/>
      <c r="L756" s="177"/>
      <c r="M756" s="183"/>
      <c r="N756" s="184"/>
      <c r="O756" s="184"/>
      <c r="P756" s="184"/>
      <c r="Q756" s="184"/>
      <c r="R756" s="184"/>
      <c r="S756" s="184"/>
      <c r="T756" s="185"/>
      <c r="AT756" s="186" t="s">
        <v>263</v>
      </c>
      <c r="AU756" s="186" t="s">
        <v>79</v>
      </c>
      <c r="AV756" s="11" t="s">
        <v>79</v>
      </c>
      <c r="AW756" s="11" t="s">
        <v>36</v>
      </c>
      <c r="AX756" s="11" t="s">
        <v>72</v>
      </c>
      <c r="AY756" s="186" t="s">
        <v>254</v>
      </c>
    </row>
    <row r="757" spans="2:65" s="11" customFormat="1" ht="13.5" x14ac:dyDescent="0.3">
      <c r="B757" s="177"/>
      <c r="D757" s="187" t="s">
        <v>263</v>
      </c>
      <c r="E757" s="186" t="s">
        <v>3</v>
      </c>
      <c r="F757" s="188" t="s">
        <v>1176</v>
      </c>
      <c r="H757" s="189">
        <v>4.3899999999999997</v>
      </c>
      <c r="I757" s="182"/>
      <c r="L757" s="177"/>
      <c r="M757" s="183"/>
      <c r="N757" s="184"/>
      <c r="O757" s="184"/>
      <c r="P757" s="184"/>
      <c r="Q757" s="184"/>
      <c r="R757" s="184"/>
      <c r="S757" s="184"/>
      <c r="T757" s="185"/>
      <c r="AT757" s="186" t="s">
        <v>263</v>
      </c>
      <c r="AU757" s="186" t="s">
        <v>79</v>
      </c>
      <c r="AV757" s="11" t="s">
        <v>79</v>
      </c>
      <c r="AW757" s="11" t="s">
        <v>36</v>
      </c>
      <c r="AX757" s="11" t="s">
        <v>72</v>
      </c>
      <c r="AY757" s="186" t="s">
        <v>254</v>
      </c>
    </row>
    <row r="758" spans="2:65" s="11" customFormat="1" ht="13.5" x14ac:dyDescent="0.3">
      <c r="B758" s="177"/>
      <c r="D758" s="187" t="s">
        <v>263</v>
      </c>
      <c r="E758" s="186" t="s">
        <v>3</v>
      </c>
      <c r="F758" s="188" t="s">
        <v>1177</v>
      </c>
      <c r="H758" s="189">
        <v>11.025</v>
      </c>
      <c r="I758" s="182"/>
      <c r="L758" s="177"/>
      <c r="M758" s="183"/>
      <c r="N758" s="184"/>
      <c r="O758" s="184"/>
      <c r="P758" s="184"/>
      <c r="Q758" s="184"/>
      <c r="R758" s="184"/>
      <c r="S758" s="184"/>
      <c r="T758" s="185"/>
      <c r="AT758" s="186" t="s">
        <v>263</v>
      </c>
      <c r="AU758" s="186" t="s">
        <v>79</v>
      </c>
      <c r="AV758" s="11" t="s">
        <v>79</v>
      </c>
      <c r="AW758" s="11" t="s">
        <v>36</v>
      </c>
      <c r="AX758" s="11" t="s">
        <v>72</v>
      </c>
      <c r="AY758" s="186" t="s">
        <v>254</v>
      </c>
    </row>
    <row r="759" spans="2:65" s="12" customFormat="1" ht="13.5" x14ac:dyDescent="0.3">
      <c r="B759" s="190"/>
      <c r="D759" s="187" t="s">
        <v>263</v>
      </c>
      <c r="E759" s="198" t="s">
        <v>3</v>
      </c>
      <c r="F759" s="199" t="s">
        <v>277</v>
      </c>
      <c r="H759" s="200">
        <v>21.305</v>
      </c>
      <c r="I759" s="194"/>
      <c r="L759" s="190"/>
      <c r="M759" s="195"/>
      <c r="N759" s="196"/>
      <c r="O759" s="196"/>
      <c r="P759" s="196"/>
      <c r="Q759" s="196"/>
      <c r="R759" s="196"/>
      <c r="S759" s="196"/>
      <c r="T759" s="197"/>
      <c r="AT759" s="198" t="s">
        <v>263</v>
      </c>
      <c r="AU759" s="198" t="s">
        <v>79</v>
      </c>
      <c r="AV759" s="12" t="s">
        <v>82</v>
      </c>
      <c r="AW759" s="12" t="s">
        <v>36</v>
      </c>
      <c r="AX759" s="12" t="s">
        <v>72</v>
      </c>
      <c r="AY759" s="198" t="s">
        <v>254</v>
      </c>
    </row>
    <row r="760" spans="2:65" s="13" customFormat="1" ht="13.5" x14ac:dyDescent="0.3">
      <c r="B760" s="201"/>
      <c r="D760" s="178" t="s">
        <v>263</v>
      </c>
      <c r="E760" s="202" t="s">
        <v>3</v>
      </c>
      <c r="F760" s="203" t="s">
        <v>326</v>
      </c>
      <c r="H760" s="204">
        <v>106.295</v>
      </c>
      <c r="I760" s="205"/>
      <c r="L760" s="201"/>
      <c r="M760" s="206"/>
      <c r="N760" s="207"/>
      <c r="O760" s="207"/>
      <c r="P760" s="207"/>
      <c r="Q760" s="207"/>
      <c r="R760" s="207"/>
      <c r="S760" s="207"/>
      <c r="T760" s="208"/>
      <c r="AT760" s="209" t="s">
        <v>263</v>
      </c>
      <c r="AU760" s="209" t="s">
        <v>79</v>
      </c>
      <c r="AV760" s="13" t="s">
        <v>85</v>
      </c>
      <c r="AW760" s="13" t="s">
        <v>36</v>
      </c>
      <c r="AX760" s="13" t="s">
        <v>9</v>
      </c>
      <c r="AY760" s="209" t="s">
        <v>254</v>
      </c>
    </row>
    <row r="761" spans="2:65" s="1" customFormat="1" ht="22.5" customHeight="1" x14ac:dyDescent="0.3">
      <c r="B761" s="164"/>
      <c r="C761" s="165" t="s">
        <v>1178</v>
      </c>
      <c r="D761" s="165" t="s">
        <v>256</v>
      </c>
      <c r="E761" s="166" t="s">
        <v>1179</v>
      </c>
      <c r="F761" s="167" t="s">
        <v>1180</v>
      </c>
      <c r="G761" s="168" t="s">
        <v>375</v>
      </c>
      <c r="H761" s="169">
        <v>677</v>
      </c>
      <c r="I761" s="170"/>
      <c r="J761" s="171">
        <f>ROUND(I761*H761,0)</f>
        <v>0</v>
      </c>
      <c r="K761" s="167" t="s">
        <v>260</v>
      </c>
      <c r="L761" s="34"/>
      <c r="M761" s="172" t="s">
        <v>3</v>
      </c>
      <c r="N761" s="173" t="s">
        <v>43</v>
      </c>
      <c r="O761" s="35"/>
      <c r="P761" s="174">
        <f>O761*H761</f>
        <v>0</v>
      </c>
      <c r="Q761" s="174">
        <v>0</v>
      </c>
      <c r="R761" s="174">
        <f>Q761*H761</f>
        <v>0</v>
      </c>
      <c r="S761" s="174">
        <v>0</v>
      </c>
      <c r="T761" s="175">
        <f>S761*H761</f>
        <v>0</v>
      </c>
      <c r="AR761" s="17" t="s">
        <v>261</v>
      </c>
      <c r="AT761" s="17" t="s">
        <v>256</v>
      </c>
      <c r="AU761" s="17" t="s">
        <v>79</v>
      </c>
      <c r="AY761" s="17" t="s">
        <v>254</v>
      </c>
      <c r="BE761" s="176">
        <f>IF(N761="základní",J761,0)</f>
        <v>0</v>
      </c>
      <c r="BF761" s="176">
        <f>IF(N761="snížená",J761,0)</f>
        <v>0</v>
      </c>
      <c r="BG761" s="176">
        <f>IF(N761="zákl. přenesená",J761,0)</f>
        <v>0</v>
      </c>
      <c r="BH761" s="176">
        <f>IF(N761="sníž. přenesená",J761,0)</f>
        <v>0</v>
      </c>
      <c r="BI761" s="176">
        <f>IF(N761="nulová",J761,0)</f>
        <v>0</v>
      </c>
      <c r="BJ761" s="17" t="s">
        <v>9</v>
      </c>
      <c r="BK761" s="176">
        <f>ROUND(I761*H761,0)</f>
        <v>0</v>
      </c>
      <c r="BL761" s="17" t="s">
        <v>261</v>
      </c>
      <c r="BM761" s="17" t="s">
        <v>1181</v>
      </c>
    </row>
    <row r="762" spans="2:65" s="11" customFormat="1" ht="13.5" x14ac:dyDescent="0.3">
      <c r="B762" s="177"/>
      <c r="D762" s="178" t="s">
        <v>263</v>
      </c>
      <c r="E762" s="179" t="s">
        <v>3</v>
      </c>
      <c r="F762" s="180" t="s">
        <v>190</v>
      </c>
      <c r="H762" s="181">
        <v>677</v>
      </c>
      <c r="I762" s="182"/>
      <c r="L762" s="177"/>
      <c r="M762" s="183"/>
      <c r="N762" s="184"/>
      <c r="O762" s="184"/>
      <c r="P762" s="184"/>
      <c r="Q762" s="184"/>
      <c r="R762" s="184"/>
      <c r="S762" s="184"/>
      <c r="T762" s="185"/>
      <c r="AT762" s="186" t="s">
        <v>263</v>
      </c>
      <c r="AU762" s="186" t="s">
        <v>79</v>
      </c>
      <c r="AV762" s="11" t="s">
        <v>79</v>
      </c>
      <c r="AW762" s="11" t="s">
        <v>36</v>
      </c>
      <c r="AX762" s="11" t="s">
        <v>9</v>
      </c>
      <c r="AY762" s="186" t="s">
        <v>254</v>
      </c>
    </row>
    <row r="763" spans="2:65" s="1" customFormat="1" ht="22.5" customHeight="1" x14ac:dyDescent="0.3">
      <c r="B763" s="164"/>
      <c r="C763" s="165" t="s">
        <v>1182</v>
      </c>
      <c r="D763" s="165" t="s">
        <v>256</v>
      </c>
      <c r="E763" s="166" t="s">
        <v>1183</v>
      </c>
      <c r="F763" s="167" t="s">
        <v>1184</v>
      </c>
      <c r="G763" s="168" t="s">
        <v>375</v>
      </c>
      <c r="H763" s="169">
        <v>77.254000000000005</v>
      </c>
      <c r="I763" s="170"/>
      <c r="J763" s="171">
        <f>ROUND(I763*H763,0)</f>
        <v>0</v>
      </c>
      <c r="K763" s="167" t="s">
        <v>260</v>
      </c>
      <c r="L763" s="34"/>
      <c r="M763" s="172" t="s">
        <v>3</v>
      </c>
      <c r="N763" s="173" t="s">
        <v>43</v>
      </c>
      <c r="O763" s="35"/>
      <c r="P763" s="174">
        <f>O763*H763</f>
        <v>0</v>
      </c>
      <c r="Q763" s="174">
        <v>0</v>
      </c>
      <c r="R763" s="174">
        <f>Q763*H763</f>
        <v>0</v>
      </c>
      <c r="S763" s="174">
        <v>0</v>
      </c>
      <c r="T763" s="175">
        <f>S763*H763</f>
        <v>0</v>
      </c>
      <c r="AR763" s="17" t="s">
        <v>261</v>
      </c>
      <c r="AT763" s="17" t="s">
        <v>256</v>
      </c>
      <c r="AU763" s="17" t="s">
        <v>79</v>
      </c>
      <c r="AY763" s="17" t="s">
        <v>254</v>
      </c>
      <c r="BE763" s="176">
        <f>IF(N763="základní",J763,0)</f>
        <v>0</v>
      </c>
      <c r="BF763" s="176">
        <f>IF(N763="snížená",J763,0)</f>
        <v>0</v>
      </c>
      <c r="BG763" s="176">
        <f>IF(N763="zákl. přenesená",J763,0)</f>
        <v>0</v>
      </c>
      <c r="BH763" s="176">
        <f>IF(N763="sníž. přenesená",J763,0)</f>
        <v>0</v>
      </c>
      <c r="BI763" s="176">
        <f>IF(N763="nulová",J763,0)</f>
        <v>0</v>
      </c>
      <c r="BJ763" s="17" t="s">
        <v>9</v>
      </c>
      <c r="BK763" s="176">
        <f>ROUND(I763*H763,0)</f>
        <v>0</v>
      </c>
      <c r="BL763" s="17" t="s">
        <v>261</v>
      </c>
      <c r="BM763" s="17" t="s">
        <v>1185</v>
      </c>
    </row>
    <row r="764" spans="2:65" s="11" customFormat="1" ht="13.5" x14ac:dyDescent="0.3">
      <c r="B764" s="177"/>
      <c r="D764" s="187" t="s">
        <v>263</v>
      </c>
      <c r="E764" s="186" t="s">
        <v>3</v>
      </c>
      <c r="F764" s="188" t="s">
        <v>527</v>
      </c>
      <c r="H764" s="189">
        <v>57.99</v>
      </c>
      <c r="I764" s="182"/>
      <c r="L764" s="177"/>
      <c r="M764" s="183"/>
      <c r="N764" s="184"/>
      <c r="O764" s="184"/>
      <c r="P764" s="184"/>
      <c r="Q764" s="184"/>
      <c r="R764" s="184"/>
      <c r="S764" s="184"/>
      <c r="T764" s="185"/>
      <c r="AT764" s="186" t="s">
        <v>263</v>
      </c>
      <c r="AU764" s="186" t="s">
        <v>79</v>
      </c>
      <c r="AV764" s="11" t="s">
        <v>79</v>
      </c>
      <c r="AW764" s="11" t="s">
        <v>36</v>
      </c>
      <c r="AX764" s="11" t="s">
        <v>72</v>
      </c>
      <c r="AY764" s="186" t="s">
        <v>254</v>
      </c>
    </row>
    <row r="765" spans="2:65" s="11" customFormat="1" ht="13.5" x14ac:dyDescent="0.3">
      <c r="B765" s="177"/>
      <c r="D765" s="187" t="s">
        <v>263</v>
      </c>
      <c r="E765" s="186" t="s">
        <v>3</v>
      </c>
      <c r="F765" s="188" t="s">
        <v>528</v>
      </c>
      <c r="H765" s="189">
        <v>-2.2280000000000002</v>
      </c>
      <c r="I765" s="182"/>
      <c r="L765" s="177"/>
      <c r="M765" s="183"/>
      <c r="N765" s="184"/>
      <c r="O765" s="184"/>
      <c r="P765" s="184"/>
      <c r="Q765" s="184"/>
      <c r="R765" s="184"/>
      <c r="S765" s="184"/>
      <c r="T765" s="185"/>
      <c r="AT765" s="186" t="s">
        <v>263</v>
      </c>
      <c r="AU765" s="186" t="s">
        <v>79</v>
      </c>
      <c r="AV765" s="11" t="s">
        <v>79</v>
      </c>
      <c r="AW765" s="11" t="s">
        <v>36</v>
      </c>
      <c r="AX765" s="11" t="s">
        <v>72</v>
      </c>
      <c r="AY765" s="186" t="s">
        <v>254</v>
      </c>
    </row>
    <row r="766" spans="2:65" s="11" customFormat="1" ht="13.5" x14ac:dyDescent="0.3">
      <c r="B766" s="177"/>
      <c r="D766" s="187" t="s">
        <v>263</v>
      </c>
      <c r="E766" s="186" t="s">
        <v>3</v>
      </c>
      <c r="F766" s="188" t="s">
        <v>1186</v>
      </c>
      <c r="H766" s="189">
        <v>12.891999999999999</v>
      </c>
      <c r="I766" s="182"/>
      <c r="L766" s="177"/>
      <c r="M766" s="183"/>
      <c r="N766" s="184"/>
      <c r="O766" s="184"/>
      <c r="P766" s="184"/>
      <c r="Q766" s="184"/>
      <c r="R766" s="184"/>
      <c r="S766" s="184"/>
      <c r="T766" s="185"/>
      <c r="AT766" s="186" t="s">
        <v>263</v>
      </c>
      <c r="AU766" s="186" t="s">
        <v>79</v>
      </c>
      <c r="AV766" s="11" t="s">
        <v>79</v>
      </c>
      <c r="AW766" s="11" t="s">
        <v>36</v>
      </c>
      <c r="AX766" s="11" t="s">
        <v>72</v>
      </c>
      <c r="AY766" s="186" t="s">
        <v>254</v>
      </c>
    </row>
    <row r="767" spans="2:65" s="11" customFormat="1" ht="13.5" x14ac:dyDescent="0.3">
      <c r="B767" s="177"/>
      <c r="D767" s="187" t="s">
        <v>263</v>
      </c>
      <c r="E767" s="186" t="s">
        <v>3</v>
      </c>
      <c r="F767" s="188" t="s">
        <v>1187</v>
      </c>
      <c r="H767" s="189">
        <v>8.6</v>
      </c>
      <c r="I767" s="182"/>
      <c r="L767" s="177"/>
      <c r="M767" s="183"/>
      <c r="N767" s="184"/>
      <c r="O767" s="184"/>
      <c r="P767" s="184"/>
      <c r="Q767" s="184"/>
      <c r="R767" s="184"/>
      <c r="S767" s="184"/>
      <c r="T767" s="185"/>
      <c r="AT767" s="186" t="s">
        <v>263</v>
      </c>
      <c r="AU767" s="186" t="s">
        <v>79</v>
      </c>
      <c r="AV767" s="11" t="s">
        <v>79</v>
      </c>
      <c r="AW767" s="11" t="s">
        <v>36</v>
      </c>
      <c r="AX767" s="11" t="s">
        <v>72</v>
      </c>
      <c r="AY767" s="186" t="s">
        <v>254</v>
      </c>
    </row>
    <row r="768" spans="2:65" s="12" customFormat="1" ht="13.5" x14ac:dyDescent="0.3">
      <c r="B768" s="190"/>
      <c r="D768" s="178" t="s">
        <v>263</v>
      </c>
      <c r="E768" s="191" t="s">
        <v>187</v>
      </c>
      <c r="F768" s="192" t="s">
        <v>277</v>
      </c>
      <c r="H768" s="193">
        <v>77.254000000000005</v>
      </c>
      <c r="I768" s="194"/>
      <c r="L768" s="190"/>
      <c r="M768" s="195"/>
      <c r="N768" s="196"/>
      <c r="O768" s="196"/>
      <c r="P768" s="196"/>
      <c r="Q768" s="196"/>
      <c r="R768" s="196"/>
      <c r="S768" s="196"/>
      <c r="T768" s="197"/>
      <c r="AT768" s="198" t="s">
        <v>263</v>
      </c>
      <c r="AU768" s="198" t="s">
        <v>79</v>
      </c>
      <c r="AV768" s="12" t="s">
        <v>82</v>
      </c>
      <c r="AW768" s="12" t="s">
        <v>36</v>
      </c>
      <c r="AX768" s="12" t="s">
        <v>9</v>
      </c>
      <c r="AY768" s="198" t="s">
        <v>254</v>
      </c>
    </row>
    <row r="769" spans="2:65" s="1" customFormat="1" ht="22.5" customHeight="1" x14ac:dyDescent="0.3">
      <c r="B769" s="164"/>
      <c r="C769" s="210" t="s">
        <v>1188</v>
      </c>
      <c r="D769" s="210" t="s">
        <v>368</v>
      </c>
      <c r="E769" s="211" t="s">
        <v>1189</v>
      </c>
      <c r="F769" s="212" t="s">
        <v>1190</v>
      </c>
      <c r="G769" s="213" t="s">
        <v>359</v>
      </c>
      <c r="H769" s="214">
        <v>0.23</v>
      </c>
      <c r="I769" s="215"/>
      <c r="J769" s="216">
        <f>ROUND(I769*H769,0)</f>
        <v>0</v>
      </c>
      <c r="K769" s="212" t="s">
        <v>260</v>
      </c>
      <c r="L769" s="217"/>
      <c r="M769" s="218" t="s">
        <v>3</v>
      </c>
      <c r="N769" s="219" t="s">
        <v>43</v>
      </c>
      <c r="O769" s="35"/>
      <c r="P769" s="174">
        <f>O769*H769</f>
        <v>0</v>
      </c>
      <c r="Q769" s="174">
        <v>1</v>
      </c>
      <c r="R769" s="174">
        <f>Q769*H769</f>
        <v>0.23</v>
      </c>
      <c r="S769" s="174">
        <v>0</v>
      </c>
      <c r="T769" s="175">
        <f>S769*H769</f>
        <v>0</v>
      </c>
      <c r="AR769" s="17" t="s">
        <v>554</v>
      </c>
      <c r="AT769" s="17" t="s">
        <v>368</v>
      </c>
      <c r="AU769" s="17" t="s">
        <v>79</v>
      </c>
      <c r="AY769" s="17" t="s">
        <v>254</v>
      </c>
      <c r="BE769" s="176">
        <f>IF(N769="základní",J769,0)</f>
        <v>0</v>
      </c>
      <c r="BF769" s="176">
        <f>IF(N769="snížená",J769,0)</f>
        <v>0</v>
      </c>
      <c r="BG769" s="176">
        <f>IF(N769="zákl. přenesená",J769,0)</f>
        <v>0</v>
      </c>
      <c r="BH769" s="176">
        <f>IF(N769="sníž. přenesená",J769,0)</f>
        <v>0</v>
      </c>
      <c r="BI769" s="176">
        <f>IF(N769="nulová",J769,0)</f>
        <v>0</v>
      </c>
      <c r="BJ769" s="17" t="s">
        <v>9</v>
      </c>
      <c r="BK769" s="176">
        <f>ROUND(I769*H769,0)</f>
        <v>0</v>
      </c>
      <c r="BL769" s="17" t="s">
        <v>261</v>
      </c>
      <c r="BM769" s="17" t="s">
        <v>1191</v>
      </c>
    </row>
    <row r="770" spans="2:65" s="11" customFormat="1" ht="13.5" x14ac:dyDescent="0.3">
      <c r="B770" s="177"/>
      <c r="D770" s="187" t="s">
        <v>263</v>
      </c>
      <c r="E770" s="186" t="s">
        <v>3</v>
      </c>
      <c r="F770" s="188" t="s">
        <v>1192</v>
      </c>
      <c r="H770" s="189">
        <v>0.20300000000000001</v>
      </c>
      <c r="I770" s="182"/>
      <c r="L770" s="177"/>
      <c r="M770" s="183"/>
      <c r="N770" s="184"/>
      <c r="O770" s="184"/>
      <c r="P770" s="184"/>
      <c r="Q770" s="184"/>
      <c r="R770" s="184"/>
      <c r="S770" s="184"/>
      <c r="T770" s="185"/>
      <c r="AT770" s="186" t="s">
        <v>263</v>
      </c>
      <c r="AU770" s="186" t="s">
        <v>79</v>
      </c>
      <c r="AV770" s="11" t="s">
        <v>79</v>
      </c>
      <c r="AW770" s="11" t="s">
        <v>36</v>
      </c>
      <c r="AX770" s="11" t="s">
        <v>72</v>
      </c>
      <c r="AY770" s="186" t="s">
        <v>254</v>
      </c>
    </row>
    <row r="771" spans="2:65" s="11" customFormat="1" ht="13.5" x14ac:dyDescent="0.3">
      <c r="B771" s="177"/>
      <c r="D771" s="187" t="s">
        <v>263</v>
      </c>
      <c r="E771" s="186" t="s">
        <v>3</v>
      </c>
      <c r="F771" s="188" t="s">
        <v>1193</v>
      </c>
      <c r="H771" s="189">
        <v>2.7E-2</v>
      </c>
      <c r="I771" s="182"/>
      <c r="L771" s="177"/>
      <c r="M771" s="183"/>
      <c r="N771" s="184"/>
      <c r="O771" s="184"/>
      <c r="P771" s="184"/>
      <c r="Q771" s="184"/>
      <c r="R771" s="184"/>
      <c r="S771" s="184"/>
      <c r="T771" s="185"/>
      <c r="AT771" s="186" t="s">
        <v>263</v>
      </c>
      <c r="AU771" s="186" t="s">
        <v>79</v>
      </c>
      <c r="AV771" s="11" t="s">
        <v>79</v>
      </c>
      <c r="AW771" s="11" t="s">
        <v>36</v>
      </c>
      <c r="AX771" s="11" t="s">
        <v>72</v>
      </c>
      <c r="AY771" s="186" t="s">
        <v>254</v>
      </c>
    </row>
    <row r="772" spans="2:65" s="12" customFormat="1" ht="13.5" x14ac:dyDescent="0.3">
      <c r="B772" s="190"/>
      <c r="D772" s="178" t="s">
        <v>263</v>
      </c>
      <c r="E772" s="191" t="s">
        <v>3</v>
      </c>
      <c r="F772" s="192" t="s">
        <v>277</v>
      </c>
      <c r="H772" s="193">
        <v>0.23</v>
      </c>
      <c r="I772" s="194"/>
      <c r="L772" s="190"/>
      <c r="M772" s="195"/>
      <c r="N772" s="196"/>
      <c r="O772" s="196"/>
      <c r="P772" s="196"/>
      <c r="Q772" s="196"/>
      <c r="R772" s="196"/>
      <c r="S772" s="196"/>
      <c r="T772" s="197"/>
      <c r="AT772" s="198" t="s">
        <v>263</v>
      </c>
      <c r="AU772" s="198" t="s">
        <v>79</v>
      </c>
      <c r="AV772" s="12" t="s">
        <v>82</v>
      </c>
      <c r="AW772" s="12" t="s">
        <v>36</v>
      </c>
      <c r="AX772" s="12" t="s">
        <v>9</v>
      </c>
      <c r="AY772" s="198" t="s">
        <v>254</v>
      </c>
    </row>
    <row r="773" spans="2:65" s="1" customFormat="1" ht="22.5" customHeight="1" x14ac:dyDescent="0.3">
      <c r="B773" s="164"/>
      <c r="C773" s="165" t="s">
        <v>1194</v>
      </c>
      <c r="D773" s="165" t="s">
        <v>256</v>
      </c>
      <c r="E773" s="166" t="s">
        <v>1195</v>
      </c>
      <c r="F773" s="167" t="s">
        <v>1196</v>
      </c>
      <c r="G773" s="168" t="s">
        <v>375</v>
      </c>
      <c r="H773" s="169">
        <v>677</v>
      </c>
      <c r="I773" s="170"/>
      <c r="J773" s="171">
        <f>ROUND(I773*H773,0)</f>
        <v>0</v>
      </c>
      <c r="K773" s="167" t="s">
        <v>260</v>
      </c>
      <c r="L773" s="34"/>
      <c r="M773" s="172" t="s">
        <v>3</v>
      </c>
      <c r="N773" s="173" t="s">
        <v>43</v>
      </c>
      <c r="O773" s="35"/>
      <c r="P773" s="174">
        <f>O773*H773</f>
        <v>0</v>
      </c>
      <c r="Q773" s="174">
        <v>3.9825E-4</v>
      </c>
      <c r="R773" s="174">
        <f>Q773*H773</f>
        <v>0.26961525000000003</v>
      </c>
      <c r="S773" s="174">
        <v>0</v>
      </c>
      <c r="T773" s="175">
        <f>S773*H773</f>
        <v>0</v>
      </c>
      <c r="AR773" s="17" t="s">
        <v>261</v>
      </c>
      <c r="AT773" s="17" t="s">
        <v>256</v>
      </c>
      <c r="AU773" s="17" t="s">
        <v>79</v>
      </c>
      <c r="AY773" s="17" t="s">
        <v>254</v>
      </c>
      <c r="BE773" s="176">
        <f>IF(N773="základní",J773,0)</f>
        <v>0</v>
      </c>
      <c r="BF773" s="176">
        <f>IF(N773="snížená",J773,0)</f>
        <v>0</v>
      </c>
      <c r="BG773" s="176">
        <f>IF(N773="zákl. přenesená",J773,0)</f>
        <v>0</v>
      </c>
      <c r="BH773" s="176">
        <f>IF(N773="sníž. přenesená",J773,0)</f>
        <v>0</v>
      </c>
      <c r="BI773" s="176">
        <f>IF(N773="nulová",J773,0)</f>
        <v>0</v>
      </c>
      <c r="BJ773" s="17" t="s">
        <v>9</v>
      </c>
      <c r="BK773" s="176">
        <f>ROUND(I773*H773,0)</f>
        <v>0</v>
      </c>
      <c r="BL773" s="17" t="s">
        <v>261</v>
      </c>
      <c r="BM773" s="17" t="s">
        <v>1197</v>
      </c>
    </row>
    <row r="774" spans="2:65" s="11" customFormat="1" ht="13.5" x14ac:dyDescent="0.3">
      <c r="B774" s="177"/>
      <c r="D774" s="178" t="s">
        <v>263</v>
      </c>
      <c r="E774" s="179" t="s">
        <v>3</v>
      </c>
      <c r="F774" s="180" t="s">
        <v>1198</v>
      </c>
      <c r="H774" s="181">
        <v>677</v>
      </c>
      <c r="I774" s="182"/>
      <c r="L774" s="177"/>
      <c r="M774" s="183"/>
      <c r="N774" s="184"/>
      <c r="O774" s="184"/>
      <c r="P774" s="184"/>
      <c r="Q774" s="184"/>
      <c r="R774" s="184"/>
      <c r="S774" s="184"/>
      <c r="T774" s="185"/>
      <c r="AT774" s="186" t="s">
        <v>263</v>
      </c>
      <c r="AU774" s="186" t="s">
        <v>79</v>
      </c>
      <c r="AV774" s="11" t="s">
        <v>79</v>
      </c>
      <c r="AW774" s="11" t="s">
        <v>36</v>
      </c>
      <c r="AX774" s="11" t="s">
        <v>9</v>
      </c>
      <c r="AY774" s="186" t="s">
        <v>254</v>
      </c>
    </row>
    <row r="775" spans="2:65" s="1" customFormat="1" ht="22.5" customHeight="1" x14ac:dyDescent="0.3">
      <c r="B775" s="164"/>
      <c r="C775" s="165" t="s">
        <v>1199</v>
      </c>
      <c r="D775" s="165" t="s">
        <v>256</v>
      </c>
      <c r="E775" s="166" t="s">
        <v>1200</v>
      </c>
      <c r="F775" s="167" t="s">
        <v>1201</v>
      </c>
      <c r="G775" s="168" t="s">
        <v>375</v>
      </c>
      <c r="H775" s="169">
        <v>77.254000000000005</v>
      </c>
      <c r="I775" s="170"/>
      <c r="J775" s="171">
        <f>ROUND(I775*H775,0)</f>
        <v>0</v>
      </c>
      <c r="K775" s="167" t="s">
        <v>260</v>
      </c>
      <c r="L775" s="34"/>
      <c r="M775" s="172" t="s">
        <v>3</v>
      </c>
      <c r="N775" s="173" t="s">
        <v>43</v>
      </c>
      <c r="O775" s="35"/>
      <c r="P775" s="174">
        <f>O775*H775</f>
        <v>0</v>
      </c>
      <c r="Q775" s="174">
        <v>3.9825E-4</v>
      </c>
      <c r="R775" s="174">
        <f>Q775*H775</f>
        <v>3.0766405500000003E-2</v>
      </c>
      <c r="S775" s="174">
        <v>0</v>
      </c>
      <c r="T775" s="175">
        <f>S775*H775</f>
        <v>0</v>
      </c>
      <c r="AR775" s="17" t="s">
        <v>261</v>
      </c>
      <c r="AT775" s="17" t="s">
        <v>256</v>
      </c>
      <c r="AU775" s="17" t="s">
        <v>79</v>
      </c>
      <c r="AY775" s="17" t="s">
        <v>254</v>
      </c>
      <c r="BE775" s="176">
        <f>IF(N775="základní",J775,0)</f>
        <v>0</v>
      </c>
      <c r="BF775" s="176">
        <f>IF(N775="snížená",J775,0)</f>
        <v>0</v>
      </c>
      <c r="BG775" s="176">
        <f>IF(N775="zákl. přenesená",J775,0)</f>
        <v>0</v>
      </c>
      <c r="BH775" s="176">
        <f>IF(N775="sníž. přenesená",J775,0)</f>
        <v>0</v>
      </c>
      <c r="BI775" s="176">
        <f>IF(N775="nulová",J775,0)</f>
        <v>0</v>
      </c>
      <c r="BJ775" s="17" t="s">
        <v>9</v>
      </c>
      <c r="BK775" s="176">
        <f>ROUND(I775*H775,0)</f>
        <v>0</v>
      </c>
      <c r="BL775" s="17" t="s">
        <v>261</v>
      </c>
      <c r="BM775" s="17" t="s">
        <v>1202</v>
      </c>
    </row>
    <row r="776" spans="2:65" s="11" customFormat="1" ht="13.5" x14ac:dyDescent="0.3">
      <c r="B776" s="177"/>
      <c r="D776" s="178" t="s">
        <v>263</v>
      </c>
      <c r="E776" s="179" t="s">
        <v>3</v>
      </c>
      <c r="F776" s="180" t="s">
        <v>187</v>
      </c>
      <c r="H776" s="181">
        <v>77.254000000000005</v>
      </c>
      <c r="I776" s="182"/>
      <c r="L776" s="177"/>
      <c r="M776" s="183"/>
      <c r="N776" s="184"/>
      <c r="O776" s="184"/>
      <c r="P776" s="184"/>
      <c r="Q776" s="184"/>
      <c r="R776" s="184"/>
      <c r="S776" s="184"/>
      <c r="T776" s="185"/>
      <c r="AT776" s="186" t="s">
        <v>263</v>
      </c>
      <c r="AU776" s="186" t="s">
        <v>79</v>
      </c>
      <c r="AV776" s="11" t="s">
        <v>79</v>
      </c>
      <c r="AW776" s="11" t="s">
        <v>36</v>
      </c>
      <c r="AX776" s="11" t="s">
        <v>9</v>
      </c>
      <c r="AY776" s="186" t="s">
        <v>254</v>
      </c>
    </row>
    <row r="777" spans="2:65" s="1" customFormat="1" ht="22.5" customHeight="1" x14ac:dyDescent="0.3">
      <c r="B777" s="164"/>
      <c r="C777" s="210" t="s">
        <v>1203</v>
      </c>
      <c r="D777" s="210" t="s">
        <v>368</v>
      </c>
      <c r="E777" s="211" t="s">
        <v>1204</v>
      </c>
      <c r="F777" s="212" t="s">
        <v>1205</v>
      </c>
      <c r="G777" s="213" t="s">
        <v>375</v>
      </c>
      <c r="H777" s="214">
        <v>871.255</v>
      </c>
      <c r="I777" s="215"/>
      <c r="J777" s="216">
        <f>ROUND(I777*H777,0)</f>
        <v>0</v>
      </c>
      <c r="K777" s="212" t="s">
        <v>260</v>
      </c>
      <c r="L777" s="217"/>
      <c r="M777" s="218" t="s">
        <v>3</v>
      </c>
      <c r="N777" s="219" t="s">
        <v>43</v>
      </c>
      <c r="O777" s="35"/>
      <c r="P777" s="174">
        <f>O777*H777</f>
        <v>0</v>
      </c>
      <c r="Q777" s="174">
        <v>3.5000000000000001E-3</v>
      </c>
      <c r="R777" s="174">
        <f>Q777*H777</f>
        <v>3.0493925000000002</v>
      </c>
      <c r="S777" s="174">
        <v>0</v>
      </c>
      <c r="T777" s="175">
        <f>S777*H777</f>
        <v>0</v>
      </c>
      <c r="AR777" s="17" t="s">
        <v>554</v>
      </c>
      <c r="AT777" s="17" t="s">
        <v>368</v>
      </c>
      <c r="AU777" s="17" t="s">
        <v>79</v>
      </c>
      <c r="AY777" s="17" t="s">
        <v>254</v>
      </c>
      <c r="BE777" s="176">
        <f>IF(N777="základní",J777,0)</f>
        <v>0</v>
      </c>
      <c r="BF777" s="176">
        <f>IF(N777="snížená",J777,0)</f>
        <v>0</v>
      </c>
      <c r="BG777" s="176">
        <f>IF(N777="zákl. přenesená",J777,0)</f>
        <v>0</v>
      </c>
      <c r="BH777" s="176">
        <f>IF(N777="sníž. přenesená",J777,0)</f>
        <v>0</v>
      </c>
      <c r="BI777" s="176">
        <f>IF(N777="nulová",J777,0)</f>
        <v>0</v>
      </c>
      <c r="BJ777" s="17" t="s">
        <v>9</v>
      </c>
      <c r="BK777" s="176">
        <f>ROUND(I777*H777,0)</f>
        <v>0</v>
      </c>
      <c r="BL777" s="17" t="s">
        <v>261</v>
      </c>
      <c r="BM777" s="17" t="s">
        <v>1206</v>
      </c>
    </row>
    <row r="778" spans="2:65" s="11" customFormat="1" ht="13.5" x14ac:dyDescent="0.3">
      <c r="B778" s="177"/>
      <c r="D778" s="187" t="s">
        <v>263</v>
      </c>
      <c r="E778" s="186" t="s">
        <v>3</v>
      </c>
      <c r="F778" s="188" t="s">
        <v>1207</v>
      </c>
      <c r="H778" s="189">
        <v>778.55</v>
      </c>
      <c r="I778" s="182"/>
      <c r="L778" s="177"/>
      <c r="M778" s="183"/>
      <c r="N778" s="184"/>
      <c r="O778" s="184"/>
      <c r="P778" s="184"/>
      <c r="Q778" s="184"/>
      <c r="R778" s="184"/>
      <c r="S778" s="184"/>
      <c r="T778" s="185"/>
      <c r="AT778" s="186" t="s">
        <v>263</v>
      </c>
      <c r="AU778" s="186" t="s">
        <v>79</v>
      </c>
      <c r="AV778" s="11" t="s">
        <v>79</v>
      </c>
      <c r="AW778" s="11" t="s">
        <v>36</v>
      </c>
      <c r="AX778" s="11" t="s">
        <v>72</v>
      </c>
      <c r="AY778" s="186" t="s">
        <v>254</v>
      </c>
    </row>
    <row r="779" spans="2:65" s="11" customFormat="1" ht="13.5" x14ac:dyDescent="0.3">
      <c r="B779" s="177"/>
      <c r="D779" s="187" t="s">
        <v>263</v>
      </c>
      <c r="E779" s="186" t="s">
        <v>3</v>
      </c>
      <c r="F779" s="188" t="s">
        <v>1208</v>
      </c>
      <c r="H779" s="189">
        <v>92.704999999999998</v>
      </c>
      <c r="I779" s="182"/>
      <c r="L779" s="177"/>
      <c r="M779" s="183"/>
      <c r="N779" s="184"/>
      <c r="O779" s="184"/>
      <c r="P779" s="184"/>
      <c r="Q779" s="184"/>
      <c r="R779" s="184"/>
      <c r="S779" s="184"/>
      <c r="T779" s="185"/>
      <c r="AT779" s="186" t="s">
        <v>263</v>
      </c>
      <c r="AU779" s="186" t="s">
        <v>79</v>
      </c>
      <c r="AV779" s="11" t="s">
        <v>79</v>
      </c>
      <c r="AW779" s="11" t="s">
        <v>36</v>
      </c>
      <c r="AX779" s="11" t="s">
        <v>72</v>
      </c>
      <c r="AY779" s="186" t="s">
        <v>254</v>
      </c>
    </row>
    <row r="780" spans="2:65" s="12" customFormat="1" ht="13.5" x14ac:dyDescent="0.3">
      <c r="B780" s="190"/>
      <c r="D780" s="178" t="s">
        <v>263</v>
      </c>
      <c r="E780" s="191" t="s">
        <v>3</v>
      </c>
      <c r="F780" s="192" t="s">
        <v>277</v>
      </c>
      <c r="H780" s="193">
        <v>871.255</v>
      </c>
      <c r="I780" s="194"/>
      <c r="L780" s="190"/>
      <c r="M780" s="195"/>
      <c r="N780" s="196"/>
      <c r="O780" s="196"/>
      <c r="P780" s="196"/>
      <c r="Q780" s="196"/>
      <c r="R780" s="196"/>
      <c r="S780" s="196"/>
      <c r="T780" s="197"/>
      <c r="AT780" s="198" t="s">
        <v>263</v>
      </c>
      <c r="AU780" s="198" t="s">
        <v>79</v>
      </c>
      <c r="AV780" s="12" t="s">
        <v>82</v>
      </c>
      <c r="AW780" s="12" t="s">
        <v>36</v>
      </c>
      <c r="AX780" s="12" t="s">
        <v>9</v>
      </c>
      <c r="AY780" s="198" t="s">
        <v>254</v>
      </c>
    </row>
    <row r="781" spans="2:65" s="1" customFormat="1" ht="31.5" customHeight="1" x14ac:dyDescent="0.3">
      <c r="B781" s="164"/>
      <c r="C781" s="165" t="s">
        <v>1209</v>
      </c>
      <c r="D781" s="165" t="s">
        <v>256</v>
      </c>
      <c r="E781" s="166" t="s">
        <v>1210</v>
      </c>
      <c r="F781" s="167" t="s">
        <v>1211</v>
      </c>
      <c r="G781" s="168" t="s">
        <v>375</v>
      </c>
      <c r="H781" s="169">
        <v>38.659999999999997</v>
      </c>
      <c r="I781" s="170"/>
      <c r="J781" s="171">
        <f>ROUND(I781*H781,0)</f>
        <v>0</v>
      </c>
      <c r="K781" s="167" t="s">
        <v>260</v>
      </c>
      <c r="L781" s="34"/>
      <c r="M781" s="172" t="s">
        <v>3</v>
      </c>
      <c r="N781" s="173" t="s">
        <v>43</v>
      </c>
      <c r="O781" s="35"/>
      <c r="P781" s="174">
        <f>O781*H781</f>
        <v>0</v>
      </c>
      <c r="Q781" s="174">
        <v>7.1100000000000004E-4</v>
      </c>
      <c r="R781" s="174">
        <f>Q781*H781</f>
        <v>2.7487259999999999E-2</v>
      </c>
      <c r="S781" s="174">
        <v>0</v>
      </c>
      <c r="T781" s="175">
        <f>S781*H781</f>
        <v>0</v>
      </c>
      <c r="AR781" s="17" t="s">
        <v>261</v>
      </c>
      <c r="AT781" s="17" t="s">
        <v>256</v>
      </c>
      <c r="AU781" s="17" t="s">
        <v>79</v>
      </c>
      <c r="AY781" s="17" t="s">
        <v>254</v>
      </c>
      <c r="BE781" s="176">
        <f>IF(N781="základní",J781,0)</f>
        <v>0</v>
      </c>
      <c r="BF781" s="176">
        <f>IF(N781="snížená",J781,0)</f>
        <v>0</v>
      </c>
      <c r="BG781" s="176">
        <f>IF(N781="zákl. přenesená",J781,0)</f>
        <v>0</v>
      </c>
      <c r="BH781" s="176">
        <f>IF(N781="sníž. přenesená",J781,0)</f>
        <v>0</v>
      </c>
      <c r="BI781" s="176">
        <f>IF(N781="nulová",J781,0)</f>
        <v>0</v>
      </c>
      <c r="BJ781" s="17" t="s">
        <v>9</v>
      </c>
      <c r="BK781" s="176">
        <f>ROUND(I781*H781,0)</f>
        <v>0</v>
      </c>
      <c r="BL781" s="17" t="s">
        <v>261</v>
      </c>
      <c r="BM781" s="17" t="s">
        <v>1212</v>
      </c>
    </row>
    <row r="782" spans="2:65" s="11" customFormat="1" ht="13.5" x14ac:dyDescent="0.3">
      <c r="B782" s="177"/>
      <c r="D782" s="178" t="s">
        <v>263</v>
      </c>
      <c r="E782" s="179" t="s">
        <v>3</v>
      </c>
      <c r="F782" s="180" t="s">
        <v>98</v>
      </c>
      <c r="H782" s="181">
        <v>38.659999999999997</v>
      </c>
      <c r="I782" s="182"/>
      <c r="L782" s="177"/>
      <c r="M782" s="183"/>
      <c r="N782" s="184"/>
      <c r="O782" s="184"/>
      <c r="P782" s="184"/>
      <c r="Q782" s="184"/>
      <c r="R782" s="184"/>
      <c r="S782" s="184"/>
      <c r="T782" s="185"/>
      <c r="AT782" s="186" t="s">
        <v>263</v>
      </c>
      <c r="AU782" s="186" t="s">
        <v>79</v>
      </c>
      <c r="AV782" s="11" t="s">
        <v>79</v>
      </c>
      <c r="AW782" s="11" t="s">
        <v>36</v>
      </c>
      <c r="AX782" s="11" t="s">
        <v>9</v>
      </c>
      <c r="AY782" s="186" t="s">
        <v>254</v>
      </c>
    </row>
    <row r="783" spans="2:65" s="1" customFormat="1" ht="22.5" customHeight="1" x14ac:dyDescent="0.3">
      <c r="B783" s="164"/>
      <c r="C783" s="165" t="s">
        <v>1213</v>
      </c>
      <c r="D783" s="165" t="s">
        <v>256</v>
      </c>
      <c r="E783" s="166" t="s">
        <v>1214</v>
      </c>
      <c r="F783" s="167" t="s">
        <v>1215</v>
      </c>
      <c r="G783" s="168" t="s">
        <v>669</v>
      </c>
      <c r="H783" s="169">
        <v>77.319999999999993</v>
      </c>
      <c r="I783" s="170"/>
      <c r="J783" s="171">
        <f>ROUND(I783*H783,0)</f>
        <v>0</v>
      </c>
      <c r="K783" s="167" t="s">
        <v>260</v>
      </c>
      <c r="L783" s="34"/>
      <c r="M783" s="172" t="s">
        <v>3</v>
      </c>
      <c r="N783" s="173" t="s">
        <v>43</v>
      </c>
      <c r="O783" s="35"/>
      <c r="P783" s="174">
        <f>O783*H783</f>
        <v>0</v>
      </c>
      <c r="Q783" s="174">
        <v>2.81E-4</v>
      </c>
      <c r="R783" s="174">
        <f>Q783*H783</f>
        <v>2.1726919999999997E-2</v>
      </c>
      <c r="S783" s="174">
        <v>0</v>
      </c>
      <c r="T783" s="175">
        <f>S783*H783</f>
        <v>0</v>
      </c>
      <c r="AR783" s="17" t="s">
        <v>261</v>
      </c>
      <c r="AT783" s="17" t="s">
        <v>256</v>
      </c>
      <c r="AU783" s="17" t="s">
        <v>79</v>
      </c>
      <c r="AY783" s="17" t="s">
        <v>254</v>
      </c>
      <c r="BE783" s="176">
        <f>IF(N783="základní",J783,0)</f>
        <v>0</v>
      </c>
      <c r="BF783" s="176">
        <f>IF(N783="snížená",J783,0)</f>
        <v>0</v>
      </c>
      <c r="BG783" s="176">
        <f>IF(N783="zákl. přenesená",J783,0)</f>
        <v>0</v>
      </c>
      <c r="BH783" s="176">
        <f>IF(N783="sníž. přenesená",J783,0)</f>
        <v>0</v>
      </c>
      <c r="BI783" s="176">
        <f>IF(N783="nulová",J783,0)</f>
        <v>0</v>
      </c>
      <c r="BJ783" s="17" t="s">
        <v>9</v>
      </c>
      <c r="BK783" s="176">
        <f>ROUND(I783*H783,0)</f>
        <v>0</v>
      </c>
      <c r="BL783" s="17" t="s">
        <v>261</v>
      </c>
      <c r="BM783" s="17" t="s">
        <v>1216</v>
      </c>
    </row>
    <row r="784" spans="2:65" s="11" customFormat="1" ht="13.5" x14ac:dyDescent="0.3">
      <c r="B784" s="177"/>
      <c r="D784" s="178" t="s">
        <v>263</v>
      </c>
      <c r="E784" s="179" t="s">
        <v>3</v>
      </c>
      <c r="F784" s="180" t="s">
        <v>1217</v>
      </c>
      <c r="H784" s="181">
        <v>77.319999999999993</v>
      </c>
      <c r="I784" s="182"/>
      <c r="L784" s="177"/>
      <c r="M784" s="183"/>
      <c r="N784" s="184"/>
      <c r="O784" s="184"/>
      <c r="P784" s="184"/>
      <c r="Q784" s="184"/>
      <c r="R784" s="184"/>
      <c r="S784" s="184"/>
      <c r="T784" s="185"/>
      <c r="AT784" s="186" t="s">
        <v>263</v>
      </c>
      <c r="AU784" s="186" t="s">
        <v>79</v>
      </c>
      <c r="AV784" s="11" t="s">
        <v>79</v>
      </c>
      <c r="AW784" s="11" t="s">
        <v>36</v>
      </c>
      <c r="AX784" s="11" t="s">
        <v>9</v>
      </c>
      <c r="AY784" s="186" t="s">
        <v>254</v>
      </c>
    </row>
    <row r="785" spans="2:65" s="1" customFormat="1" ht="22.5" customHeight="1" x14ac:dyDescent="0.3">
      <c r="B785" s="164"/>
      <c r="C785" s="165" t="s">
        <v>1218</v>
      </c>
      <c r="D785" s="165" t="s">
        <v>256</v>
      </c>
      <c r="E785" s="166" t="s">
        <v>1219</v>
      </c>
      <c r="F785" s="167" t="s">
        <v>1220</v>
      </c>
      <c r="G785" s="168" t="s">
        <v>259</v>
      </c>
      <c r="H785" s="169">
        <v>51</v>
      </c>
      <c r="I785" s="170"/>
      <c r="J785" s="171">
        <f>ROUND(I785*H785,0)</f>
        <v>0</v>
      </c>
      <c r="K785" s="167" t="s">
        <v>260</v>
      </c>
      <c r="L785" s="34"/>
      <c r="M785" s="172" t="s">
        <v>3</v>
      </c>
      <c r="N785" s="173" t="s">
        <v>43</v>
      </c>
      <c r="O785" s="35"/>
      <c r="P785" s="174">
        <f>O785*H785</f>
        <v>0</v>
      </c>
      <c r="Q785" s="174">
        <v>3.1059999999999997E-5</v>
      </c>
      <c r="R785" s="174">
        <f>Q785*H785</f>
        <v>1.5840599999999998E-3</v>
      </c>
      <c r="S785" s="174">
        <v>0</v>
      </c>
      <c r="T785" s="175">
        <f>S785*H785</f>
        <v>0</v>
      </c>
      <c r="AR785" s="17" t="s">
        <v>261</v>
      </c>
      <c r="AT785" s="17" t="s">
        <v>256</v>
      </c>
      <c r="AU785" s="17" t="s">
        <v>79</v>
      </c>
      <c r="AY785" s="17" t="s">
        <v>254</v>
      </c>
      <c r="BE785" s="176">
        <f>IF(N785="základní",J785,0)</f>
        <v>0</v>
      </c>
      <c r="BF785" s="176">
        <f>IF(N785="snížená",J785,0)</f>
        <v>0</v>
      </c>
      <c r="BG785" s="176">
        <f>IF(N785="zákl. přenesená",J785,0)</f>
        <v>0</v>
      </c>
      <c r="BH785" s="176">
        <f>IF(N785="sníž. přenesená",J785,0)</f>
        <v>0</v>
      </c>
      <c r="BI785" s="176">
        <f>IF(N785="nulová",J785,0)</f>
        <v>0</v>
      </c>
      <c r="BJ785" s="17" t="s">
        <v>9</v>
      </c>
      <c r="BK785" s="176">
        <f>ROUND(I785*H785,0)</f>
        <v>0</v>
      </c>
      <c r="BL785" s="17" t="s">
        <v>261</v>
      </c>
      <c r="BM785" s="17" t="s">
        <v>1221</v>
      </c>
    </row>
    <row r="786" spans="2:65" s="11" customFormat="1" ht="13.5" x14ac:dyDescent="0.3">
      <c r="B786" s="177"/>
      <c r="D786" s="187" t="s">
        <v>263</v>
      </c>
      <c r="E786" s="186" t="s">
        <v>3</v>
      </c>
      <c r="F786" s="188" t="s">
        <v>1222</v>
      </c>
      <c r="H786" s="189">
        <v>41</v>
      </c>
      <c r="I786" s="182"/>
      <c r="L786" s="177"/>
      <c r="M786" s="183"/>
      <c r="N786" s="184"/>
      <c r="O786" s="184"/>
      <c r="P786" s="184"/>
      <c r="Q786" s="184"/>
      <c r="R786" s="184"/>
      <c r="S786" s="184"/>
      <c r="T786" s="185"/>
      <c r="AT786" s="186" t="s">
        <v>263</v>
      </c>
      <c r="AU786" s="186" t="s">
        <v>79</v>
      </c>
      <c r="AV786" s="11" t="s">
        <v>79</v>
      </c>
      <c r="AW786" s="11" t="s">
        <v>36</v>
      </c>
      <c r="AX786" s="11" t="s">
        <v>72</v>
      </c>
      <c r="AY786" s="186" t="s">
        <v>254</v>
      </c>
    </row>
    <row r="787" spans="2:65" s="11" customFormat="1" ht="13.5" x14ac:dyDescent="0.3">
      <c r="B787" s="177"/>
      <c r="D787" s="187" t="s">
        <v>263</v>
      </c>
      <c r="E787" s="186" t="s">
        <v>3</v>
      </c>
      <c r="F787" s="188" t="s">
        <v>1223</v>
      </c>
      <c r="H787" s="189">
        <v>10</v>
      </c>
      <c r="I787" s="182"/>
      <c r="L787" s="177"/>
      <c r="M787" s="183"/>
      <c r="N787" s="184"/>
      <c r="O787" s="184"/>
      <c r="P787" s="184"/>
      <c r="Q787" s="184"/>
      <c r="R787" s="184"/>
      <c r="S787" s="184"/>
      <c r="T787" s="185"/>
      <c r="AT787" s="186" t="s">
        <v>263</v>
      </c>
      <c r="AU787" s="186" t="s">
        <v>79</v>
      </c>
      <c r="AV787" s="11" t="s">
        <v>79</v>
      </c>
      <c r="AW787" s="11" t="s">
        <v>36</v>
      </c>
      <c r="AX787" s="11" t="s">
        <v>72</v>
      </c>
      <c r="AY787" s="186" t="s">
        <v>254</v>
      </c>
    </row>
    <row r="788" spans="2:65" s="12" customFormat="1" ht="13.5" x14ac:dyDescent="0.3">
      <c r="B788" s="190"/>
      <c r="D788" s="178" t="s">
        <v>263</v>
      </c>
      <c r="E788" s="191" t="s">
        <v>3</v>
      </c>
      <c r="F788" s="192" t="s">
        <v>277</v>
      </c>
      <c r="H788" s="193">
        <v>51</v>
      </c>
      <c r="I788" s="194"/>
      <c r="L788" s="190"/>
      <c r="M788" s="195"/>
      <c r="N788" s="196"/>
      <c r="O788" s="196"/>
      <c r="P788" s="196"/>
      <c r="Q788" s="196"/>
      <c r="R788" s="196"/>
      <c r="S788" s="196"/>
      <c r="T788" s="197"/>
      <c r="AT788" s="198" t="s">
        <v>263</v>
      </c>
      <c r="AU788" s="198" t="s">
        <v>79</v>
      </c>
      <c r="AV788" s="12" t="s">
        <v>82</v>
      </c>
      <c r="AW788" s="12" t="s">
        <v>36</v>
      </c>
      <c r="AX788" s="12" t="s">
        <v>9</v>
      </c>
      <c r="AY788" s="198" t="s">
        <v>254</v>
      </c>
    </row>
    <row r="789" spans="2:65" s="1" customFormat="1" ht="22.5" customHeight="1" x14ac:dyDescent="0.3">
      <c r="B789" s="164"/>
      <c r="C789" s="210" t="s">
        <v>1224</v>
      </c>
      <c r="D789" s="210" t="s">
        <v>368</v>
      </c>
      <c r="E789" s="211" t="s">
        <v>1204</v>
      </c>
      <c r="F789" s="212" t="s">
        <v>1205</v>
      </c>
      <c r="G789" s="213" t="s">
        <v>375</v>
      </c>
      <c r="H789" s="214">
        <v>10.226000000000001</v>
      </c>
      <c r="I789" s="215"/>
      <c r="J789" s="216">
        <f>ROUND(I789*H789,0)</f>
        <v>0</v>
      </c>
      <c r="K789" s="212" t="s">
        <v>260</v>
      </c>
      <c r="L789" s="217"/>
      <c r="M789" s="218" t="s">
        <v>3</v>
      </c>
      <c r="N789" s="219" t="s">
        <v>43</v>
      </c>
      <c r="O789" s="35"/>
      <c r="P789" s="174">
        <f>O789*H789</f>
        <v>0</v>
      </c>
      <c r="Q789" s="174">
        <v>3.5000000000000001E-3</v>
      </c>
      <c r="R789" s="174">
        <f>Q789*H789</f>
        <v>3.5791000000000003E-2</v>
      </c>
      <c r="S789" s="174">
        <v>0</v>
      </c>
      <c r="T789" s="175">
        <f>S789*H789</f>
        <v>0</v>
      </c>
      <c r="AR789" s="17" t="s">
        <v>554</v>
      </c>
      <c r="AT789" s="17" t="s">
        <v>368</v>
      </c>
      <c r="AU789" s="17" t="s">
        <v>79</v>
      </c>
      <c r="AY789" s="17" t="s">
        <v>254</v>
      </c>
      <c r="BE789" s="176">
        <f>IF(N789="základní",J789,0)</f>
        <v>0</v>
      </c>
      <c r="BF789" s="176">
        <f>IF(N789="snížená",J789,0)</f>
        <v>0</v>
      </c>
      <c r="BG789" s="176">
        <f>IF(N789="zákl. přenesená",J789,0)</f>
        <v>0</v>
      </c>
      <c r="BH789" s="176">
        <f>IF(N789="sníž. přenesená",J789,0)</f>
        <v>0</v>
      </c>
      <c r="BI789" s="176">
        <f>IF(N789="nulová",J789,0)</f>
        <v>0</v>
      </c>
      <c r="BJ789" s="17" t="s">
        <v>9</v>
      </c>
      <c r="BK789" s="176">
        <f>ROUND(I789*H789,0)</f>
        <v>0</v>
      </c>
      <c r="BL789" s="17" t="s">
        <v>261</v>
      </c>
      <c r="BM789" s="17" t="s">
        <v>1225</v>
      </c>
    </row>
    <row r="790" spans="2:65" s="11" customFormat="1" ht="13.5" x14ac:dyDescent="0.3">
      <c r="B790" s="177"/>
      <c r="D790" s="187" t="s">
        <v>263</v>
      </c>
      <c r="E790" s="186" t="s">
        <v>3</v>
      </c>
      <c r="F790" s="188" t="s">
        <v>1226</v>
      </c>
      <c r="H790" s="189">
        <v>7.0839999999999996</v>
      </c>
      <c r="I790" s="182"/>
      <c r="L790" s="177"/>
      <c r="M790" s="183"/>
      <c r="N790" s="184"/>
      <c r="O790" s="184"/>
      <c r="P790" s="184"/>
      <c r="Q790" s="184"/>
      <c r="R790" s="184"/>
      <c r="S790" s="184"/>
      <c r="T790" s="185"/>
      <c r="AT790" s="186" t="s">
        <v>263</v>
      </c>
      <c r="AU790" s="186" t="s">
        <v>79</v>
      </c>
      <c r="AV790" s="11" t="s">
        <v>79</v>
      </c>
      <c r="AW790" s="11" t="s">
        <v>36</v>
      </c>
      <c r="AX790" s="11" t="s">
        <v>72</v>
      </c>
      <c r="AY790" s="186" t="s">
        <v>254</v>
      </c>
    </row>
    <row r="791" spans="2:65" s="11" customFormat="1" ht="13.5" x14ac:dyDescent="0.3">
      <c r="B791" s="177"/>
      <c r="D791" s="187" t="s">
        <v>263</v>
      </c>
      <c r="E791" s="186" t="s">
        <v>3</v>
      </c>
      <c r="F791" s="188" t="s">
        <v>1227</v>
      </c>
      <c r="H791" s="189">
        <v>3.1419999999999999</v>
      </c>
      <c r="I791" s="182"/>
      <c r="L791" s="177"/>
      <c r="M791" s="183"/>
      <c r="N791" s="184"/>
      <c r="O791" s="184"/>
      <c r="P791" s="184"/>
      <c r="Q791" s="184"/>
      <c r="R791" s="184"/>
      <c r="S791" s="184"/>
      <c r="T791" s="185"/>
      <c r="AT791" s="186" t="s">
        <v>263</v>
      </c>
      <c r="AU791" s="186" t="s">
        <v>79</v>
      </c>
      <c r="AV791" s="11" t="s">
        <v>79</v>
      </c>
      <c r="AW791" s="11" t="s">
        <v>36</v>
      </c>
      <c r="AX791" s="11" t="s">
        <v>72</v>
      </c>
      <c r="AY791" s="186" t="s">
        <v>254</v>
      </c>
    </row>
    <row r="792" spans="2:65" s="12" customFormat="1" ht="13.5" x14ac:dyDescent="0.3">
      <c r="B792" s="190"/>
      <c r="D792" s="178" t="s">
        <v>263</v>
      </c>
      <c r="E792" s="191" t="s">
        <v>3</v>
      </c>
      <c r="F792" s="192" t="s">
        <v>277</v>
      </c>
      <c r="H792" s="193">
        <v>10.226000000000001</v>
      </c>
      <c r="I792" s="194"/>
      <c r="L792" s="190"/>
      <c r="M792" s="195"/>
      <c r="N792" s="196"/>
      <c r="O792" s="196"/>
      <c r="P792" s="196"/>
      <c r="Q792" s="196"/>
      <c r="R792" s="196"/>
      <c r="S792" s="196"/>
      <c r="T792" s="197"/>
      <c r="AT792" s="198" t="s">
        <v>263</v>
      </c>
      <c r="AU792" s="198" t="s">
        <v>79</v>
      </c>
      <c r="AV792" s="12" t="s">
        <v>82</v>
      </c>
      <c r="AW792" s="12" t="s">
        <v>36</v>
      </c>
      <c r="AX792" s="12" t="s">
        <v>9</v>
      </c>
      <c r="AY792" s="198" t="s">
        <v>254</v>
      </c>
    </row>
    <row r="793" spans="2:65" s="1" customFormat="1" ht="22.5" customHeight="1" x14ac:dyDescent="0.3">
      <c r="B793" s="164"/>
      <c r="C793" s="165" t="s">
        <v>1228</v>
      </c>
      <c r="D793" s="165" t="s">
        <v>256</v>
      </c>
      <c r="E793" s="166" t="s">
        <v>1229</v>
      </c>
      <c r="F793" s="167" t="s">
        <v>1230</v>
      </c>
      <c r="G793" s="168" t="s">
        <v>359</v>
      </c>
      <c r="H793" s="169">
        <v>3.7730000000000001</v>
      </c>
      <c r="I793" s="170"/>
      <c r="J793" s="171">
        <f>ROUND(I793*H793,0)</f>
        <v>0</v>
      </c>
      <c r="K793" s="167" t="s">
        <v>260</v>
      </c>
      <c r="L793" s="34"/>
      <c r="M793" s="172" t="s">
        <v>3</v>
      </c>
      <c r="N793" s="173" t="s">
        <v>43</v>
      </c>
      <c r="O793" s="35"/>
      <c r="P793" s="174">
        <f>O793*H793</f>
        <v>0</v>
      </c>
      <c r="Q793" s="174">
        <v>0</v>
      </c>
      <c r="R793" s="174">
        <f>Q793*H793</f>
        <v>0</v>
      </c>
      <c r="S793" s="174">
        <v>0</v>
      </c>
      <c r="T793" s="175">
        <f>S793*H793</f>
        <v>0</v>
      </c>
      <c r="AR793" s="17" t="s">
        <v>261</v>
      </c>
      <c r="AT793" s="17" t="s">
        <v>256</v>
      </c>
      <c r="AU793" s="17" t="s">
        <v>79</v>
      </c>
      <c r="AY793" s="17" t="s">
        <v>254</v>
      </c>
      <c r="BE793" s="176">
        <f>IF(N793="základní",J793,0)</f>
        <v>0</v>
      </c>
      <c r="BF793" s="176">
        <f>IF(N793="snížená",J793,0)</f>
        <v>0</v>
      </c>
      <c r="BG793" s="176">
        <f>IF(N793="zákl. přenesená",J793,0)</f>
        <v>0</v>
      </c>
      <c r="BH793" s="176">
        <f>IF(N793="sníž. přenesená",J793,0)</f>
        <v>0</v>
      </c>
      <c r="BI793" s="176">
        <f>IF(N793="nulová",J793,0)</f>
        <v>0</v>
      </c>
      <c r="BJ793" s="17" t="s">
        <v>9</v>
      </c>
      <c r="BK793" s="176">
        <f>ROUND(I793*H793,0)</f>
        <v>0</v>
      </c>
      <c r="BL793" s="17" t="s">
        <v>261</v>
      </c>
      <c r="BM793" s="17" t="s">
        <v>1231</v>
      </c>
    </row>
    <row r="794" spans="2:65" s="10" customFormat="1" ht="29.85" customHeight="1" x14ac:dyDescent="0.3">
      <c r="B794" s="150"/>
      <c r="D794" s="161" t="s">
        <v>71</v>
      </c>
      <c r="E794" s="162" t="s">
        <v>1232</v>
      </c>
      <c r="F794" s="162" t="s">
        <v>1233</v>
      </c>
      <c r="I794" s="153"/>
      <c r="J794" s="163">
        <f>BK794</f>
        <v>0</v>
      </c>
      <c r="L794" s="150"/>
      <c r="M794" s="155"/>
      <c r="N794" s="156"/>
      <c r="O794" s="156"/>
      <c r="P794" s="157">
        <f>SUM(P795:P802)</f>
        <v>0</v>
      </c>
      <c r="Q794" s="156"/>
      <c r="R794" s="157">
        <f>SUM(R795:R802)</f>
        <v>0.19946132627999999</v>
      </c>
      <c r="S794" s="156"/>
      <c r="T794" s="158">
        <f>SUM(T795:T802)</f>
        <v>0</v>
      </c>
      <c r="AR794" s="151" t="s">
        <v>79</v>
      </c>
      <c r="AT794" s="159" t="s">
        <v>71</v>
      </c>
      <c r="AU794" s="159" t="s">
        <v>9</v>
      </c>
      <c r="AY794" s="151" t="s">
        <v>254</v>
      </c>
      <c r="BK794" s="160">
        <f>SUM(BK795:BK802)</f>
        <v>0</v>
      </c>
    </row>
    <row r="795" spans="2:65" s="1" customFormat="1" ht="22.5" customHeight="1" x14ac:dyDescent="0.3">
      <c r="B795" s="164"/>
      <c r="C795" s="165" t="s">
        <v>1234</v>
      </c>
      <c r="D795" s="165" t="s">
        <v>256</v>
      </c>
      <c r="E795" s="166" t="s">
        <v>1235</v>
      </c>
      <c r="F795" s="167" t="s">
        <v>1236</v>
      </c>
      <c r="G795" s="168" t="s">
        <v>375</v>
      </c>
      <c r="H795" s="169">
        <v>631.24</v>
      </c>
      <c r="I795" s="170"/>
      <c r="J795" s="171">
        <f>ROUND(I795*H795,0)</f>
        <v>0</v>
      </c>
      <c r="K795" s="167" t="s">
        <v>260</v>
      </c>
      <c r="L795" s="34"/>
      <c r="M795" s="172" t="s">
        <v>3</v>
      </c>
      <c r="N795" s="173" t="s">
        <v>43</v>
      </c>
      <c r="O795" s="35"/>
      <c r="P795" s="174">
        <f>O795*H795</f>
        <v>0</v>
      </c>
      <c r="Q795" s="174">
        <v>3.2997000000000003E-5</v>
      </c>
      <c r="R795" s="174">
        <f>Q795*H795</f>
        <v>2.0829026280000003E-2</v>
      </c>
      <c r="S795" s="174">
        <v>0</v>
      </c>
      <c r="T795" s="175">
        <f>S795*H795</f>
        <v>0</v>
      </c>
      <c r="AR795" s="17" t="s">
        <v>261</v>
      </c>
      <c r="AT795" s="17" t="s">
        <v>256</v>
      </c>
      <c r="AU795" s="17" t="s">
        <v>79</v>
      </c>
      <c r="AY795" s="17" t="s">
        <v>254</v>
      </c>
      <c r="BE795" s="176">
        <f>IF(N795="základní",J795,0)</f>
        <v>0</v>
      </c>
      <c r="BF795" s="176">
        <f>IF(N795="snížená",J795,0)</f>
        <v>0</v>
      </c>
      <c r="BG795" s="176">
        <f>IF(N795="zákl. přenesená",J795,0)</f>
        <v>0</v>
      </c>
      <c r="BH795" s="176">
        <f>IF(N795="sníž. přenesená",J795,0)</f>
        <v>0</v>
      </c>
      <c r="BI795" s="176">
        <f>IF(N795="nulová",J795,0)</f>
        <v>0</v>
      </c>
      <c r="BJ795" s="17" t="s">
        <v>9</v>
      </c>
      <c r="BK795" s="176">
        <f>ROUND(I795*H795,0)</f>
        <v>0</v>
      </c>
      <c r="BL795" s="17" t="s">
        <v>261</v>
      </c>
      <c r="BM795" s="17" t="s">
        <v>1237</v>
      </c>
    </row>
    <row r="796" spans="2:65" s="11" customFormat="1" ht="13.5" x14ac:dyDescent="0.3">
      <c r="B796" s="177"/>
      <c r="D796" s="178" t="s">
        <v>263</v>
      </c>
      <c r="E796" s="179" t="s">
        <v>3</v>
      </c>
      <c r="F796" s="180" t="s">
        <v>124</v>
      </c>
      <c r="H796" s="181">
        <v>631.24</v>
      </c>
      <c r="I796" s="182"/>
      <c r="L796" s="177"/>
      <c r="M796" s="183"/>
      <c r="N796" s="184"/>
      <c r="O796" s="184"/>
      <c r="P796" s="184"/>
      <c r="Q796" s="184"/>
      <c r="R796" s="184"/>
      <c r="S796" s="184"/>
      <c r="T796" s="185"/>
      <c r="AT796" s="186" t="s">
        <v>263</v>
      </c>
      <c r="AU796" s="186" t="s">
        <v>79</v>
      </c>
      <c r="AV796" s="11" t="s">
        <v>79</v>
      </c>
      <c r="AW796" s="11" t="s">
        <v>36</v>
      </c>
      <c r="AX796" s="11" t="s">
        <v>9</v>
      </c>
      <c r="AY796" s="186" t="s">
        <v>254</v>
      </c>
    </row>
    <row r="797" spans="2:65" s="1" customFormat="1" ht="22.5" customHeight="1" x14ac:dyDescent="0.3">
      <c r="B797" s="164"/>
      <c r="C797" s="210" t="s">
        <v>1238</v>
      </c>
      <c r="D797" s="210" t="s">
        <v>368</v>
      </c>
      <c r="E797" s="211" t="s">
        <v>1239</v>
      </c>
      <c r="F797" s="212" t="s">
        <v>1240</v>
      </c>
      <c r="G797" s="213" t="s">
        <v>375</v>
      </c>
      <c r="H797" s="214">
        <v>94.016999999999996</v>
      </c>
      <c r="I797" s="215"/>
      <c r="J797" s="216">
        <f>ROUND(I797*H797,0)</f>
        <v>0</v>
      </c>
      <c r="K797" s="212" t="s">
        <v>260</v>
      </c>
      <c r="L797" s="217"/>
      <c r="M797" s="218" t="s">
        <v>3</v>
      </c>
      <c r="N797" s="219" t="s">
        <v>43</v>
      </c>
      <c r="O797" s="35"/>
      <c r="P797" s="174">
        <f>O797*H797</f>
        <v>0</v>
      </c>
      <c r="Q797" s="174">
        <v>1.9E-3</v>
      </c>
      <c r="R797" s="174">
        <f>Q797*H797</f>
        <v>0.17863229999999999</v>
      </c>
      <c r="S797" s="174">
        <v>0</v>
      </c>
      <c r="T797" s="175">
        <f>S797*H797</f>
        <v>0</v>
      </c>
      <c r="AR797" s="17" t="s">
        <v>554</v>
      </c>
      <c r="AT797" s="17" t="s">
        <v>368</v>
      </c>
      <c r="AU797" s="17" t="s">
        <v>79</v>
      </c>
      <c r="AY797" s="17" t="s">
        <v>254</v>
      </c>
      <c r="BE797" s="176">
        <f>IF(N797="základní",J797,0)</f>
        <v>0</v>
      </c>
      <c r="BF797" s="176">
        <f>IF(N797="snížená",J797,0)</f>
        <v>0</v>
      </c>
      <c r="BG797" s="176">
        <f>IF(N797="zákl. přenesená",J797,0)</f>
        <v>0</v>
      </c>
      <c r="BH797" s="176">
        <f>IF(N797="sníž. přenesená",J797,0)</f>
        <v>0</v>
      </c>
      <c r="BI797" s="176">
        <f>IF(N797="nulová",J797,0)</f>
        <v>0</v>
      </c>
      <c r="BJ797" s="17" t="s">
        <v>9</v>
      </c>
      <c r="BK797" s="176">
        <f>ROUND(I797*H797,0)</f>
        <v>0</v>
      </c>
      <c r="BL797" s="17" t="s">
        <v>261</v>
      </c>
      <c r="BM797" s="17" t="s">
        <v>1241</v>
      </c>
    </row>
    <row r="798" spans="2:65" s="11" customFormat="1" ht="13.5" x14ac:dyDescent="0.3">
      <c r="B798" s="177"/>
      <c r="D798" s="187" t="s">
        <v>263</v>
      </c>
      <c r="E798" s="186" t="s">
        <v>3</v>
      </c>
      <c r="F798" s="188" t="s">
        <v>1242</v>
      </c>
      <c r="H798" s="189">
        <v>14.3</v>
      </c>
      <c r="I798" s="182"/>
      <c r="L798" s="177"/>
      <c r="M798" s="183"/>
      <c r="N798" s="184"/>
      <c r="O798" s="184"/>
      <c r="P798" s="184"/>
      <c r="Q798" s="184"/>
      <c r="R798" s="184"/>
      <c r="S798" s="184"/>
      <c r="T798" s="185"/>
      <c r="AT798" s="186" t="s">
        <v>263</v>
      </c>
      <c r="AU798" s="186" t="s">
        <v>79</v>
      </c>
      <c r="AV798" s="11" t="s">
        <v>79</v>
      </c>
      <c r="AW798" s="11" t="s">
        <v>36</v>
      </c>
      <c r="AX798" s="11" t="s">
        <v>72</v>
      </c>
      <c r="AY798" s="186" t="s">
        <v>254</v>
      </c>
    </row>
    <row r="799" spans="2:65" s="11" customFormat="1" ht="13.5" x14ac:dyDescent="0.3">
      <c r="B799" s="177"/>
      <c r="D799" s="187" t="s">
        <v>263</v>
      </c>
      <c r="E799" s="186" t="s">
        <v>3</v>
      </c>
      <c r="F799" s="188" t="s">
        <v>1243</v>
      </c>
      <c r="H799" s="189">
        <v>63.6</v>
      </c>
      <c r="I799" s="182"/>
      <c r="L799" s="177"/>
      <c r="M799" s="183"/>
      <c r="N799" s="184"/>
      <c r="O799" s="184"/>
      <c r="P799" s="184"/>
      <c r="Q799" s="184"/>
      <c r="R799" s="184"/>
      <c r="S799" s="184"/>
      <c r="T799" s="185"/>
      <c r="AT799" s="186" t="s">
        <v>263</v>
      </c>
      <c r="AU799" s="186" t="s">
        <v>79</v>
      </c>
      <c r="AV799" s="11" t="s">
        <v>79</v>
      </c>
      <c r="AW799" s="11" t="s">
        <v>36</v>
      </c>
      <c r="AX799" s="11" t="s">
        <v>72</v>
      </c>
      <c r="AY799" s="186" t="s">
        <v>254</v>
      </c>
    </row>
    <row r="800" spans="2:65" s="11" customFormat="1" ht="13.5" x14ac:dyDescent="0.3">
      <c r="B800" s="177"/>
      <c r="D800" s="187" t="s">
        <v>263</v>
      </c>
      <c r="E800" s="186" t="s">
        <v>3</v>
      </c>
      <c r="F800" s="188" t="s">
        <v>1244</v>
      </c>
      <c r="H800" s="189">
        <v>16.117000000000001</v>
      </c>
      <c r="I800" s="182"/>
      <c r="L800" s="177"/>
      <c r="M800" s="183"/>
      <c r="N800" s="184"/>
      <c r="O800" s="184"/>
      <c r="P800" s="184"/>
      <c r="Q800" s="184"/>
      <c r="R800" s="184"/>
      <c r="S800" s="184"/>
      <c r="T800" s="185"/>
      <c r="AT800" s="186" t="s">
        <v>263</v>
      </c>
      <c r="AU800" s="186" t="s">
        <v>79</v>
      </c>
      <c r="AV800" s="11" t="s">
        <v>79</v>
      </c>
      <c r="AW800" s="11" t="s">
        <v>36</v>
      </c>
      <c r="AX800" s="11" t="s">
        <v>72</v>
      </c>
      <c r="AY800" s="186" t="s">
        <v>254</v>
      </c>
    </row>
    <row r="801" spans="2:65" s="12" customFormat="1" ht="13.5" x14ac:dyDescent="0.3">
      <c r="B801" s="190"/>
      <c r="D801" s="178" t="s">
        <v>263</v>
      </c>
      <c r="E801" s="191" t="s">
        <v>3</v>
      </c>
      <c r="F801" s="192" t="s">
        <v>277</v>
      </c>
      <c r="H801" s="193">
        <v>94.016999999999996</v>
      </c>
      <c r="I801" s="194"/>
      <c r="L801" s="190"/>
      <c r="M801" s="195"/>
      <c r="N801" s="196"/>
      <c r="O801" s="196"/>
      <c r="P801" s="196"/>
      <c r="Q801" s="196"/>
      <c r="R801" s="196"/>
      <c r="S801" s="196"/>
      <c r="T801" s="197"/>
      <c r="AT801" s="198" t="s">
        <v>263</v>
      </c>
      <c r="AU801" s="198" t="s">
        <v>79</v>
      </c>
      <c r="AV801" s="12" t="s">
        <v>82</v>
      </c>
      <c r="AW801" s="12" t="s">
        <v>36</v>
      </c>
      <c r="AX801" s="12" t="s">
        <v>9</v>
      </c>
      <c r="AY801" s="198" t="s">
        <v>254</v>
      </c>
    </row>
    <row r="802" spans="2:65" s="1" customFormat="1" ht="22.5" customHeight="1" x14ac:dyDescent="0.3">
      <c r="B802" s="164"/>
      <c r="C802" s="165" t="s">
        <v>1245</v>
      </c>
      <c r="D802" s="165" t="s">
        <v>256</v>
      </c>
      <c r="E802" s="166" t="s">
        <v>1246</v>
      </c>
      <c r="F802" s="167" t="s">
        <v>1247</v>
      </c>
      <c r="G802" s="168" t="s">
        <v>359</v>
      </c>
      <c r="H802" s="169">
        <v>0.19900000000000001</v>
      </c>
      <c r="I802" s="170"/>
      <c r="J802" s="171">
        <f>ROUND(I802*H802,0)</f>
        <v>0</v>
      </c>
      <c r="K802" s="167" t="s">
        <v>260</v>
      </c>
      <c r="L802" s="34"/>
      <c r="M802" s="172" t="s">
        <v>3</v>
      </c>
      <c r="N802" s="173" t="s">
        <v>43</v>
      </c>
      <c r="O802" s="35"/>
      <c r="P802" s="174">
        <f>O802*H802</f>
        <v>0</v>
      </c>
      <c r="Q802" s="174">
        <v>0</v>
      </c>
      <c r="R802" s="174">
        <f>Q802*H802</f>
        <v>0</v>
      </c>
      <c r="S802" s="174">
        <v>0</v>
      </c>
      <c r="T802" s="175">
        <f>S802*H802</f>
        <v>0</v>
      </c>
      <c r="AR802" s="17" t="s">
        <v>261</v>
      </c>
      <c r="AT802" s="17" t="s">
        <v>256</v>
      </c>
      <c r="AU802" s="17" t="s">
        <v>79</v>
      </c>
      <c r="AY802" s="17" t="s">
        <v>254</v>
      </c>
      <c r="BE802" s="176">
        <f>IF(N802="základní",J802,0)</f>
        <v>0</v>
      </c>
      <c r="BF802" s="176">
        <f>IF(N802="snížená",J802,0)</f>
        <v>0</v>
      </c>
      <c r="BG802" s="176">
        <f>IF(N802="zákl. přenesená",J802,0)</f>
        <v>0</v>
      </c>
      <c r="BH802" s="176">
        <f>IF(N802="sníž. přenesená",J802,0)</f>
        <v>0</v>
      </c>
      <c r="BI802" s="176">
        <f>IF(N802="nulová",J802,0)</f>
        <v>0</v>
      </c>
      <c r="BJ802" s="17" t="s">
        <v>9</v>
      </c>
      <c r="BK802" s="176">
        <f>ROUND(I802*H802,0)</f>
        <v>0</v>
      </c>
      <c r="BL802" s="17" t="s">
        <v>261</v>
      </c>
      <c r="BM802" s="17" t="s">
        <v>1248</v>
      </c>
    </row>
    <row r="803" spans="2:65" s="10" customFormat="1" ht="29.85" customHeight="1" x14ac:dyDescent="0.3">
      <c r="B803" s="150"/>
      <c r="D803" s="161" t="s">
        <v>71</v>
      </c>
      <c r="E803" s="162" t="s">
        <v>1249</v>
      </c>
      <c r="F803" s="162" t="s">
        <v>1250</v>
      </c>
      <c r="I803" s="153"/>
      <c r="J803" s="163">
        <f>BK803</f>
        <v>0</v>
      </c>
      <c r="L803" s="150"/>
      <c r="M803" s="155"/>
      <c r="N803" s="156"/>
      <c r="O803" s="156"/>
      <c r="P803" s="157">
        <f>SUM(P804:P812)</f>
        <v>0</v>
      </c>
      <c r="Q803" s="156"/>
      <c r="R803" s="157">
        <f>SUM(R804:R812)</f>
        <v>1.722402</v>
      </c>
      <c r="S803" s="156"/>
      <c r="T803" s="158">
        <f>SUM(T804:T812)</f>
        <v>0</v>
      </c>
      <c r="AR803" s="151" t="s">
        <v>79</v>
      </c>
      <c r="AT803" s="159" t="s">
        <v>71</v>
      </c>
      <c r="AU803" s="159" t="s">
        <v>9</v>
      </c>
      <c r="AY803" s="151" t="s">
        <v>254</v>
      </c>
      <c r="BK803" s="160">
        <f>SUM(BK804:BK812)</f>
        <v>0</v>
      </c>
    </row>
    <row r="804" spans="2:65" s="1" customFormat="1" ht="22.5" customHeight="1" x14ac:dyDescent="0.3">
      <c r="B804" s="164"/>
      <c r="C804" s="165" t="s">
        <v>1251</v>
      </c>
      <c r="D804" s="165" t="s">
        <v>256</v>
      </c>
      <c r="E804" s="166" t="s">
        <v>1252</v>
      </c>
      <c r="F804" s="167" t="s">
        <v>1253</v>
      </c>
      <c r="G804" s="168" t="s">
        <v>375</v>
      </c>
      <c r="H804" s="169">
        <v>649</v>
      </c>
      <c r="I804" s="170"/>
      <c r="J804" s="171">
        <f>ROUND(I804*H804,0)</f>
        <v>0</v>
      </c>
      <c r="K804" s="167" t="s">
        <v>260</v>
      </c>
      <c r="L804" s="34"/>
      <c r="M804" s="172" t="s">
        <v>3</v>
      </c>
      <c r="N804" s="173" t="s">
        <v>43</v>
      </c>
      <c r="O804" s="35"/>
      <c r="P804" s="174">
        <f>O804*H804</f>
        <v>0</v>
      </c>
      <c r="Q804" s="174">
        <v>0</v>
      </c>
      <c r="R804" s="174">
        <f>Q804*H804</f>
        <v>0</v>
      </c>
      <c r="S804" s="174">
        <v>0</v>
      </c>
      <c r="T804" s="175">
        <f>S804*H804</f>
        <v>0</v>
      </c>
      <c r="AR804" s="17" t="s">
        <v>261</v>
      </c>
      <c r="AT804" s="17" t="s">
        <v>256</v>
      </c>
      <c r="AU804" s="17" t="s">
        <v>79</v>
      </c>
      <c r="AY804" s="17" t="s">
        <v>254</v>
      </c>
      <c r="BE804" s="176">
        <f>IF(N804="základní",J804,0)</f>
        <v>0</v>
      </c>
      <c r="BF804" s="176">
        <f>IF(N804="snížená",J804,0)</f>
        <v>0</v>
      </c>
      <c r="BG804" s="176">
        <f>IF(N804="zákl. přenesená",J804,0)</f>
        <v>0</v>
      </c>
      <c r="BH804" s="176">
        <f>IF(N804="sníž. přenesená",J804,0)</f>
        <v>0</v>
      </c>
      <c r="BI804" s="176">
        <f>IF(N804="nulová",J804,0)</f>
        <v>0</v>
      </c>
      <c r="BJ804" s="17" t="s">
        <v>9</v>
      </c>
      <c r="BK804" s="176">
        <f>ROUND(I804*H804,0)</f>
        <v>0</v>
      </c>
      <c r="BL804" s="17" t="s">
        <v>261</v>
      </c>
      <c r="BM804" s="17" t="s">
        <v>1254</v>
      </c>
    </row>
    <row r="805" spans="2:65" s="11" customFormat="1" ht="13.5" x14ac:dyDescent="0.3">
      <c r="B805" s="177"/>
      <c r="D805" s="178" t="s">
        <v>263</v>
      </c>
      <c r="E805" s="179" t="s">
        <v>3</v>
      </c>
      <c r="F805" s="180" t="s">
        <v>966</v>
      </c>
      <c r="H805" s="181">
        <v>649</v>
      </c>
      <c r="I805" s="182"/>
      <c r="L805" s="177"/>
      <c r="M805" s="183"/>
      <c r="N805" s="184"/>
      <c r="O805" s="184"/>
      <c r="P805" s="184"/>
      <c r="Q805" s="184"/>
      <c r="R805" s="184"/>
      <c r="S805" s="184"/>
      <c r="T805" s="185"/>
      <c r="AT805" s="186" t="s">
        <v>263</v>
      </c>
      <c r="AU805" s="186" t="s">
        <v>79</v>
      </c>
      <c r="AV805" s="11" t="s">
        <v>79</v>
      </c>
      <c r="AW805" s="11" t="s">
        <v>36</v>
      </c>
      <c r="AX805" s="11" t="s">
        <v>9</v>
      </c>
      <c r="AY805" s="186" t="s">
        <v>254</v>
      </c>
    </row>
    <row r="806" spans="2:65" s="1" customFormat="1" ht="22.5" customHeight="1" x14ac:dyDescent="0.3">
      <c r="B806" s="164"/>
      <c r="C806" s="210" t="s">
        <v>1255</v>
      </c>
      <c r="D806" s="210" t="s">
        <v>368</v>
      </c>
      <c r="E806" s="211" t="s">
        <v>1256</v>
      </c>
      <c r="F806" s="212" t="s">
        <v>1257</v>
      </c>
      <c r="G806" s="213" t="s">
        <v>375</v>
      </c>
      <c r="H806" s="214">
        <v>661.98</v>
      </c>
      <c r="I806" s="215"/>
      <c r="J806" s="216">
        <f>ROUND(I806*H806,0)</f>
        <v>0</v>
      </c>
      <c r="K806" s="212" t="s">
        <v>260</v>
      </c>
      <c r="L806" s="217"/>
      <c r="M806" s="218" t="s">
        <v>3</v>
      </c>
      <c r="N806" s="219" t="s">
        <v>43</v>
      </c>
      <c r="O806" s="35"/>
      <c r="P806" s="174">
        <f>O806*H806</f>
        <v>0</v>
      </c>
      <c r="Q806" s="174">
        <v>2.3999999999999998E-3</v>
      </c>
      <c r="R806" s="174">
        <f>Q806*H806</f>
        <v>1.5887519999999999</v>
      </c>
      <c r="S806" s="174">
        <v>0</v>
      </c>
      <c r="T806" s="175">
        <f>S806*H806</f>
        <v>0</v>
      </c>
      <c r="AR806" s="17" t="s">
        <v>554</v>
      </c>
      <c r="AT806" s="17" t="s">
        <v>368</v>
      </c>
      <c r="AU806" s="17" t="s">
        <v>79</v>
      </c>
      <c r="AY806" s="17" t="s">
        <v>254</v>
      </c>
      <c r="BE806" s="176">
        <f>IF(N806="základní",J806,0)</f>
        <v>0</v>
      </c>
      <c r="BF806" s="176">
        <f>IF(N806="snížená",J806,0)</f>
        <v>0</v>
      </c>
      <c r="BG806" s="176">
        <f>IF(N806="zákl. přenesená",J806,0)</f>
        <v>0</v>
      </c>
      <c r="BH806" s="176">
        <f>IF(N806="sníž. přenesená",J806,0)</f>
        <v>0</v>
      </c>
      <c r="BI806" s="176">
        <f>IF(N806="nulová",J806,0)</f>
        <v>0</v>
      </c>
      <c r="BJ806" s="17" t="s">
        <v>9</v>
      </c>
      <c r="BK806" s="176">
        <f>ROUND(I806*H806,0)</f>
        <v>0</v>
      </c>
      <c r="BL806" s="17" t="s">
        <v>261</v>
      </c>
      <c r="BM806" s="17" t="s">
        <v>1258</v>
      </c>
    </row>
    <row r="807" spans="2:65" s="11" customFormat="1" ht="13.5" x14ac:dyDescent="0.3">
      <c r="B807" s="177"/>
      <c r="D807" s="178" t="s">
        <v>263</v>
      </c>
      <c r="E807" s="179" t="s">
        <v>3</v>
      </c>
      <c r="F807" s="180" t="s">
        <v>1259</v>
      </c>
      <c r="H807" s="181">
        <v>661.98</v>
      </c>
      <c r="I807" s="182"/>
      <c r="L807" s="177"/>
      <c r="M807" s="183"/>
      <c r="N807" s="184"/>
      <c r="O807" s="184"/>
      <c r="P807" s="184"/>
      <c r="Q807" s="184"/>
      <c r="R807" s="184"/>
      <c r="S807" s="184"/>
      <c r="T807" s="185"/>
      <c r="AT807" s="186" t="s">
        <v>263</v>
      </c>
      <c r="AU807" s="186" t="s">
        <v>79</v>
      </c>
      <c r="AV807" s="11" t="s">
        <v>79</v>
      </c>
      <c r="AW807" s="11" t="s">
        <v>36</v>
      </c>
      <c r="AX807" s="11" t="s">
        <v>9</v>
      </c>
      <c r="AY807" s="186" t="s">
        <v>254</v>
      </c>
    </row>
    <row r="808" spans="2:65" s="1" customFormat="1" ht="22.5" customHeight="1" x14ac:dyDescent="0.3">
      <c r="B808" s="164"/>
      <c r="C808" s="165" t="s">
        <v>1260</v>
      </c>
      <c r="D808" s="165" t="s">
        <v>256</v>
      </c>
      <c r="E808" s="166" t="s">
        <v>1261</v>
      </c>
      <c r="F808" s="167" t="s">
        <v>1262</v>
      </c>
      <c r="G808" s="168" t="s">
        <v>375</v>
      </c>
      <c r="H808" s="169">
        <v>405</v>
      </c>
      <c r="I808" s="170"/>
      <c r="J808" s="171">
        <f>ROUND(I808*H808,0)</f>
        <v>0</v>
      </c>
      <c r="K808" s="167" t="s">
        <v>260</v>
      </c>
      <c r="L808" s="34"/>
      <c r="M808" s="172" t="s">
        <v>3</v>
      </c>
      <c r="N808" s="173" t="s">
        <v>43</v>
      </c>
      <c r="O808" s="35"/>
      <c r="P808" s="174">
        <f>O808*H808</f>
        <v>0</v>
      </c>
      <c r="Q808" s="174">
        <v>0</v>
      </c>
      <c r="R808" s="174">
        <f>Q808*H808</f>
        <v>0</v>
      </c>
      <c r="S808" s="174">
        <v>0</v>
      </c>
      <c r="T808" s="175">
        <f>S808*H808</f>
        <v>0</v>
      </c>
      <c r="AR808" s="17" t="s">
        <v>261</v>
      </c>
      <c r="AT808" s="17" t="s">
        <v>256</v>
      </c>
      <c r="AU808" s="17" t="s">
        <v>79</v>
      </c>
      <c r="AY808" s="17" t="s">
        <v>254</v>
      </c>
      <c r="BE808" s="176">
        <f>IF(N808="základní",J808,0)</f>
        <v>0</v>
      </c>
      <c r="BF808" s="176">
        <f>IF(N808="snížená",J808,0)</f>
        <v>0</v>
      </c>
      <c r="BG808" s="176">
        <f>IF(N808="zákl. přenesená",J808,0)</f>
        <v>0</v>
      </c>
      <c r="BH808" s="176">
        <f>IF(N808="sníž. přenesená",J808,0)</f>
        <v>0</v>
      </c>
      <c r="BI808" s="176">
        <f>IF(N808="nulová",J808,0)</f>
        <v>0</v>
      </c>
      <c r="BJ808" s="17" t="s">
        <v>9</v>
      </c>
      <c r="BK808" s="176">
        <f>ROUND(I808*H808,0)</f>
        <v>0</v>
      </c>
      <c r="BL808" s="17" t="s">
        <v>261</v>
      </c>
      <c r="BM808" s="17" t="s">
        <v>1263</v>
      </c>
    </row>
    <row r="809" spans="2:65" s="11" customFormat="1" ht="13.5" x14ac:dyDescent="0.3">
      <c r="B809" s="177"/>
      <c r="D809" s="178" t="s">
        <v>263</v>
      </c>
      <c r="E809" s="179" t="s">
        <v>3</v>
      </c>
      <c r="F809" s="180" t="s">
        <v>900</v>
      </c>
      <c r="H809" s="181">
        <v>405</v>
      </c>
      <c r="I809" s="182"/>
      <c r="L809" s="177"/>
      <c r="M809" s="183"/>
      <c r="N809" s="184"/>
      <c r="O809" s="184"/>
      <c r="P809" s="184"/>
      <c r="Q809" s="184"/>
      <c r="R809" s="184"/>
      <c r="S809" s="184"/>
      <c r="T809" s="185"/>
      <c r="AT809" s="186" t="s">
        <v>263</v>
      </c>
      <c r="AU809" s="186" t="s">
        <v>79</v>
      </c>
      <c r="AV809" s="11" t="s">
        <v>79</v>
      </c>
      <c r="AW809" s="11" t="s">
        <v>36</v>
      </c>
      <c r="AX809" s="11" t="s">
        <v>9</v>
      </c>
      <c r="AY809" s="186" t="s">
        <v>254</v>
      </c>
    </row>
    <row r="810" spans="2:65" s="1" customFormat="1" ht="22.5" customHeight="1" x14ac:dyDescent="0.3">
      <c r="B810" s="164"/>
      <c r="C810" s="210" t="s">
        <v>1264</v>
      </c>
      <c r="D810" s="210" t="s">
        <v>368</v>
      </c>
      <c r="E810" s="211" t="s">
        <v>1265</v>
      </c>
      <c r="F810" s="212" t="s">
        <v>1266</v>
      </c>
      <c r="G810" s="213" t="s">
        <v>375</v>
      </c>
      <c r="H810" s="214">
        <v>445.5</v>
      </c>
      <c r="I810" s="215"/>
      <c r="J810" s="216">
        <f>ROUND(I810*H810,0)</f>
        <v>0</v>
      </c>
      <c r="K810" s="212" t="s">
        <v>260</v>
      </c>
      <c r="L810" s="217"/>
      <c r="M810" s="218" t="s">
        <v>3</v>
      </c>
      <c r="N810" s="219" t="s">
        <v>43</v>
      </c>
      <c r="O810" s="35"/>
      <c r="P810" s="174">
        <f>O810*H810</f>
        <v>0</v>
      </c>
      <c r="Q810" s="174">
        <v>2.9999999999999997E-4</v>
      </c>
      <c r="R810" s="174">
        <f>Q810*H810</f>
        <v>0.13364999999999999</v>
      </c>
      <c r="S810" s="174">
        <v>0</v>
      </c>
      <c r="T810" s="175">
        <f>S810*H810</f>
        <v>0</v>
      </c>
      <c r="AR810" s="17" t="s">
        <v>554</v>
      </c>
      <c r="AT810" s="17" t="s">
        <v>368</v>
      </c>
      <c r="AU810" s="17" t="s">
        <v>79</v>
      </c>
      <c r="AY810" s="17" t="s">
        <v>254</v>
      </c>
      <c r="BE810" s="176">
        <f>IF(N810="základní",J810,0)</f>
        <v>0</v>
      </c>
      <c r="BF810" s="176">
        <f>IF(N810="snížená",J810,0)</f>
        <v>0</v>
      </c>
      <c r="BG810" s="176">
        <f>IF(N810="zákl. přenesená",J810,0)</f>
        <v>0</v>
      </c>
      <c r="BH810" s="176">
        <f>IF(N810="sníž. přenesená",J810,0)</f>
        <v>0</v>
      </c>
      <c r="BI810" s="176">
        <f>IF(N810="nulová",J810,0)</f>
        <v>0</v>
      </c>
      <c r="BJ810" s="17" t="s">
        <v>9</v>
      </c>
      <c r="BK810" s="176">
        <f>ROUND(I810*H810,0)</f>
        <v>0</v>
      </c>
      <c r="BL810" s="17" t="s">
        <v>261</v>
      </c>
      <c r="BM810" s="17" t="s">
        <v>1267</v>
      </c>
    </row>
    <row r="811" spans="2:65" s="11" customFormat="1" ht="13.5" x14ac:dyDescent="0.3">
      <c r="B811" s="177"/>
      <c r="D811" s="178" t="s">
        <v>263</v>
      </c>
      <c r="E811" s="179" t="s">
        <v>3</v>
      </c>
      <c r="F811" s="180" t="s">
        <v>1268</v>
      </c>
      <c r="H811" s="181">
        <v>445.5</v>
      </c>
      <c r="I811" s="182"/>
      <c r="L811" s="177"/>
      <c r="M811" s="183"/>
      <c r="N811" s="184"/>
      <c r="O811" s="184"/>
      <c r="P811" s="184"/>
      <c r="Q811" s="184"/>
      <c r="R811" s="184"/>
      <c r="S811" s="184"/>
      <c r="T811" s="185"/>
      <c r="AT811" s="186" t="s">
        <v>263</v>
      </c>
      <c r="AU811" s="186" t="s">
        <v>79</v>
      </c>
      <c r="AV811" s="11" t="s">
        <v>79</v>
      </c>
      <c r="AW811" s="11" t="s">
        <v>36</v>
      </c>
      <c r="AX811" s="11" t="s">
        <v>9</v>
      </c>
      <c r="AY811" s="186" t="s">
        <v>254</v>
      </c>
    </row>
    <row r="812" spans="2:65" s="1" customFormat="1" ht="22.5" customHeight="1" x14ac:dyDescent="0.3">
      <c r="B812" s="164"/>
      <c r="C812" s="165" t="s">
        <v>1269</v>
      </c>
      <c r="D812" s="165" t="s">
        <v>256</v>
      </c>
      <c r="E812" s="166" t="s">
        <v>1270</v>
      </c>
      <c r="F812" s="167" t="s">
        <v>1271</v>
      </c>
      <c r="G812" s="168" t="s">
        <v>359</v>
      </c>
      <c r="H812" s="169">
        <v>1.722</v>
      </c>
      <c r="I812" s="170"/>
      <c r="J812" s="171">
        <f>ROUND(I812*H812,0)</f>
        <v>0</v>
      </c>
      <c r="K812" s="167" t="s">
        <v>260</v>
      </c>
      <c r="L812" s="34"/>
      <c r="M812" s="172" t="s">
        <v>3</v>
      </c>
      <c r="N812" s="173" t="s">
        <v>43</v>
      </c>
      <c r="O812" s="35"/>
      <c r="P812" s="174">
        <f>O812*H812</f>
        <v>0</v>
      </c>
      <c r="Q812" s="174">
        <v>0</v>
      </c>
      <c r="R812" s="174">
        <f>Q812*H812</f>
        <v>0</v>
      </c>
      <c r="S812" s="174">
        <v>0</v>
      </c>
      <c r="T812" s="175">
        <f>S812*H812</f>
        <v>0</v>
      </c>
      <c r="AR812" s="17" t="s">
        <v>261</v>
      </c>
      <c r="AT812" s="17" t="s">
        <v>256</v>
      </c>
      <c r="AU812" s="17" t="s">
        <v>79</v>
      </c>
      <c r="AY812" s="17" t="s">
        <v>254</v>
      </c>
      <c r="BE812" s="176">
        <f>IF(N812="základní",J812,0)</f>
        <v>0</v>
      </c>
      <c r="BF812" s="176">
        <f>IF(N812="snížená",J812,0)</f>
        <v>0</v>
      </c>
      <c r="BG812" s="176">
        <f>IF(N812="zákl. přenesená",J812,0)</f>
        <v>0</v>
      </c>
      <c r="BH812" s="176">
        <f>IF(N812="sníž. přenesená",J812,0)</f>
        <v>0</v>
      </c>
      <c r="BI812" s="176">
        <f>IF(N812="nulová",J812,0)</f>
        <v>0</v>
      </c>
      <c r="BJ812" s="17" t="s">
        <v>9</v>
      </c>
      <c r="BK812" s="176">
        <f>ROUND(I812*H812,0)</f>
        <v>0</v>
      </c>
      <c r="BL812" s="17" t="s">
        <v>261</v>
      </c>
      <c r="BM812" s="17" t="s">
        <v>1272</v>
      </c>
    </row>
    <row r="813" spans="2:65" s="10" customFormat="1" ht="29.85" customHeight="1" x14ac:dyDescent="0.3">
      <c r="B813" s="150"/>
      <c r="D813" s="161" t="s">
        <v>71</v>
      </c>
      <c r="E813" s="162" t="s">
        <v>1273</v>
      </c>
      <c r="F813" s="162" t="s">
        <v>1274</v>
      </c>
      <c r="I813" s="153"/>
      <c r="J813" s="163">
        <f>BK813</f>
        <v>0</v>
      </c>
      <c r="L813" s="150"/>
      <c r="M813" s="155"/>
      <c r="N813" s="156"/>
      <c r="O813" s="156"/>
      <c r="P813" s="157">
        <f>SUM(P814:P815)</f>
        <v>0</v>
      </c>
      <c r="Q813" s="156"/>
      <c r="R813" s="157">
        <f>SUM(R814:R815)</f>
        <v>0</v>
      </c>
      <c r="S813" s="156"/>
      <c r="T813" s="158">
        <f>SUM(T814:T815)</f>
        <v>0</v>
      </c>
      <c r="AR813" s="151" t="s">
        <v>79</v>
      </c>
      <c r="AT813" s="159" t="s">
        <v>71</v>
      </c>
      <c r="AU813" s="159" t="s">
        <v>9</v>
      </c>
      <c r="AY813" s="151" t="s">
        <v>254</v>
      </c>
      <c r="BK813" s="160">
        <f>SUM(BK814:BK815)</f>
        <v>0</v>
      </c>
    </row>
    <row r="814" spans="2:65" s="1" customFormat="1" ht="22.5" customHeight="1" x14ac:dyDescent="0.3">
      <c r="B814" s="164"/>
      <c r="C814" s="165" t="s">
        <v>138</v>
      </c>
      <c r="D814" s="165" t="s">
        <v>256</v>
      </c>
      <c r="E814" s="166" t="s">
        <v>1275</v>
      </c>
      <c r="F814" s="167" t="s">
        <v>1276</v>
      </c>
      <c r="G814" s="168" t="s">
        <v>259</v>
      </c>
      <c r="H814" s="169">
        <v>2</v>
      </c>
      <c r="I814" s="170"/>
      <c r="J814" s="171">
        <f>ROUND(I814*H814,0)</f>
        <v>0</v>
      </c>
      <c r="K814" s="167" t="s">
        <v>3</v>
      </c>
      <c r="L814" s="34"/>
      <c r="M814" s="172" t="s">
        <v>3</v>
      </c>
      <c r="N814" s="173" t="s">
        <v>43</v>
      </c>
      <c r="O814" s="35"/>
      <c r="P814" s="174">
        <f>O814*H814</f>
        <v>0</v>
      </c>
      <c r="Q814" s="174">
        <v>0</v>
      </c>
      <c r="R814" s="174">
        <f>Q814*H814</f>
        <v>0</v>
      </c>
      <c r="S814" s="174">
        <v>0</v>
      </c>
      <c r="T814" s="175">
        <f>S814*H814</f>
        <v>0</v>
      </c>
      <c r="AR814" s="17" t="s">
        <v>261</v>
      </c>
      <c r="AT814" s="17" t="s">
        <v>256</v>
      </c>
      <c r="AU814" s="17" t="s">
        <v>79</v>
      </c>
      <c r="AY814" s="17" t="s">
        <v>254</v>
      </c>
      <c r="BE814" s="176">
        <f>IF(N814="základní",J814,0)</f>
        <v>0</v>
      </c>
      <c r="BF814" s="176">
        <f>IF(N814="snížená",J814,0)</f>
        <v>0</v>
      </c>
      <c r="BG814" s="176">
        <f>IF(N814="zákl. přenesená",J814,0)</f>
        <v>0</v>
      </c>
      <c r="BH814" s="176">
        <f>IF(N814="sníž. přenesená",J814,0)</f>
        <v>0</v>
      </c>
      <c r="BI814" s="176">
        <f>IF(N814="nulová",J814,0)</f>
        <v>0</v>
      </c>
      <c r="BJ814" s="17" t="s">
        <v>9</v>
      </c>
      <c r="BK814" s="176">
        <f>ROUND(I814*H814,0)</f>
        <v>0</v>
      </c>
      <c r="BL814" s="17" t="s">
        <v>261</v>
      </c>
      <c r="BM814" s="17" t="s">
        <v>1277</v>
      </c>
    </row>
    <row r="815" spans="2:65" s="11" customFormat="1" ht="13.5" x14ac:dyDescent="0.3">
      <c r="B815" s="177"/>
      <c r="D815" s="187" t="s">
        <v>263</v>
      </c>
      <c r="E815" s="186" t="s">
        <v>3</v>
      </c>
      <c r="F815" s="188" t="s">
        <v>79</v>
      </c>
      <c r="H815" s="189">
        <v>2</v>
      </c>
      <c r="I815" s="182"/>
      <c r="L815" s="177"/>
      <c r="M815" s="183"/>
      <c r="N815" s="184"/>
      <c r="O815" s="184"/>
      <c r="P815" s="184"/>
      <c r="Q815" s="184"/>
      <c r="R815" s="184"/>
      <c r="S815" s="184"/>
      <c r="T815" s="185"/>
      <c r="AT815" s="186" t="s">
        <v>263</v>
      </c>
      <c r="AU815" s="186" t="s">
        <v>79</v>
      </c>
      <c r="AV815" s="11" t="s">
        <v>79</v>
      </c>
      <c r="AW815" s="11" t="s">
        <v>36</v>
      </c>
      <c r="AX815" s="11" t="s">
        <v>9</v>
      </c>
      <c r="AY815" s="186" t="s">
        <v>254</v>
      </c>
    </row>
    <row r="816" spans="2:65" s="10" customFormat="1" ht="29.85" customHeight="1" x14ac:dyDescent="0.3">
      <c r="B816" s="150"/>
      <c r="D816" s="161" t="s">
        <v>71</v>
      </c>
      <c r="E816" s="162" t="s">
        <v>1278</v>
      </c>
      <c r="F816" s="162" t="s">
        <v>1279</v>
      </c>
      <c r="I816" s="153"/>
      <c r="J816" s="163">
        <f>BK816</f>
        <v>0</v>
      </c>
      <c r="L816" s="150"/>
      <c r="M816" s="155"/>
      <c r="N816" s="156"/>
      <c r="O816" s="156"/>
      <c r="P816" s="157">
        <f>SUM(P817:P968)</f>
        <v>0</v>
      </c>
      <c r="Q816" s="156"/>
      <c r="R816" s="157">
        <f>SUM(R817:R968)</f>
        <v>20.876136552489999</v>
      </c>
      <c r="S816" s="156"/>
      <c r="T816" s="158">
        <f>SUM(T817:T968)</f>
        <v>0</v>
      </c>
      <c r="AR816" s="151" t="s">
        <v>79</v>
      </c>
      <c r="AT816" s="159" t="s">
        <v>71</v>
      </c>
      <c r="AU816" s="159" t="s">
        <v>9</v>
      </c>
      <c r="AY816" s="151" t="s">
        <v>254</v>
      </c>
      <c r="BK816" s="160">
        <f>SUM(BK817:BK968)</f>
        <v>0</v>
      </c>
    </row>
    <row r="817" spans="2:65" s="1" customFormat="1" ht="22.5" customHeight="1" x14ac:dyDescent="0.3">
      <c r="B817" s="164"/>
      <c r="C817" s="165" t="s">
        <v>1280</v>
      </c>
      <c r="D817" s="165" t="s">
        <v>256</v>
      </c>
      <c r="E817" s="166" t="s">
        <v>1281</v>
      </c>
      <c r="F817" s="167" t="s">
        <v>1282</v>
      </c>
      <c r="G817" s="168" t="s">
        <v>259</v>
      </c>
      <c r="H817" s="169">
        <v>633</v>
      </c>
      <c r="I817" s="170"/>
      <c r="J817" s="171">
        <f>ROUND(I817*H817,0)</f>
        <v>0</v>
      </c>
      <c r="K817" s="167" t="s">
        <v>260</v>
      </c>
      <c r="L817" s="34"/>
      <c r="M817" s="172" t="s">
        <v>3</v>
      </c>
      <c r="N817" s="173" t="s">
        <v>43</v>
      </c>
      <c r="O817" s="35"/>
      <c r="P817" s="174">
        <f>O817*H817</f>
        <v>0</v>
      </c>
      <c r="Q817" s="174">
        <v>0</v>
      </c>
      <c r="R817" s="174">
        <f>Q817*H817</f>
        <v>0</v>
      </c>
      <c r="S817" s="174">
        <v>0</v>
      </c>
      <c r="T817" s="175">
        <f>S817*H817</f>
        <v>0</v>
      </c>
      <c r="AR817" s="17" t="s">
        <v>261</v>
      </c>
      <c r="AT817" s="17" t="s">
        <v>256</v>
      </c>
      <c r="AU817" s="17" t="s">
        <v>79</v>
      </c>
      <c r="AY817" s="17" t="s">
        <v>254</v>
      </c>
      <c r="BE817" s="176">
        <f>IF(N817="základní",J817,0)</f>
        <v>0</v>
      </c>
      <c r="BF817" s="176">
        <f>IF(N817="snížená",J817,0)</f>
        <v>0</v>
      </c>
      <c r="BG817" s="176">
        <f>IF(N817="zákl. přenesená",J817,0)</f>
        <v>0</v>
      </c>
      <c r="BH817" s="176">
        <f>IF(N817="sníž. přenesená",J817,0)</f>
        <v>0</v>
      </c>
      <c r="BI817" s="176">
        <f>IF(N817="nulová",J817,0)</f>
        <v>0</v>
      </c>
      <c r="BJ817" s="17" t="s">
        <v>9</v>
      </c>
      <c r="BK817" s="176">
        <f>ROUND(I817*H817,0)</f>
        <v>0</v>
      </c>
      <c r="BL817" s="17" t="s">
        <v>261</v>
      </c>
      <c r="BM817" s="17" t="s">
        <v>1283</v>
      </c>
    </row>
    <row r="818" spans="2:65" s="11" customFormat="1" ht="13.5" x14ac:dyDescent="0.3">
      <c r="B818" s="177"/>
      <c r="D818" s="187" t="s">
        <v>263</v>
      </c>
      <c r="E818" s="186" t="s">
        <v>3</v>
      </c>
      <c r="F818" s="188" t="s">
        <v>1284</v>
      </c>
      <c r="H818" s="189">
        <v>240</v>
      </c>
      <c r="I818" s="182"/>
      <c r="L818" s="177"/>
      <c r="M818" s="183"/>
      <c r="N818" s="184"/>
      <c r="O818" s="184"/>
      <c r="P818" s="184"/>
      <c r="Q818" s="184"/>
      <c r="R818" s="184"/>
      <c r="S818" s="184"/>
      <c r="T818" s="185"/>
      <c r="AT818" s="186" t="s">
        <v>263</v>
      </c>
      <c r="AU818" s="186" t="s">
        <v>79</v>
      </c>
      <c r="AV818" s="11" t="s">
        <v>79</v>
      </c>
      <c r="AW818" s="11" t="s">
        <v>36</v>
      </c>
      <c r="AX818" s="11" t="s">
        <v>72</v>
      </c>
      <c r="AY818" s="186" t="s">
        <v>254</v>
      </c>
    </row>
    <row r="819" spans="2:65" s="11" customFormat="1" ht="13.5" x14ac:dyDescent="0.3">
      <c r="B819" s="177"/>
      <c r="D819" s="187" t="s">
        <v>263</v>
      </c>
      <c r="E819" s="186" t="s">
        <v>3</v>
      </c>
      <c r="F819" s="188" t="s">
        <v>1285</v>
      </c>
      <c r="H819" s="189">
        <v>159</v>
      </c>
      <c r="I819" s="182"/>
      <c r="L819" s="177"/>
      <c r="M819" s="183"/>
      <c r="N819" s="184"/>
      <c r="O819" s="184"/>
      <c r="P819" s="184"/>
      <c r="Q819" s="184"/>
      <c r="R819" s="184"/>
      <c r="S819" s="184"/>
      <c r="T819" s="185"/>
      <c r="AT819" s="186" t="s">
        <v>263</v>
      </c>
      <c r="AU819" s="186" t="s">
        <v>79</v>
      </c>
      <c r="AV819" s="11" t="s">
        <v>79</v>
      </c>
      <c r="AW819" s="11" t="s">
        <v>36</v>
      </c>
      <c r="AX819" s="11" t="s">
        <v>72</v>
      </c>
      <c r="AY819" s="186" t="s">
        <v>254</v>
      </c>
    </row>
    <row r="820" spans="2:65" s="11" customFormat="1" ht="13.5" x14ac:dyDescent="0.3">
      <c r="B820" s="177"/>
      <c r="D820" s="187" t="s">
        <v>263</v>
      </c>
      <c r="E820" s="186" t="s">
        <v>3</v>
      </c>
      <c r="F820" s="188" t="s">
        <v>1286</v>
      </c>
      <c r="H820" s="189">
        <v>14</v>
      </c>
      <c r="I820" s="182"/>
      <c r="L820" s="177"/>
      <c r="M820" s="183"/>
      <c r="N820" s="184"/>
      <c r="O820" s="184"/>
      <c r="P820" s="184"/>
      <c r="Q820" s="184"/>
      <c r="R820" s="184"/>
      <c r="S820" s="184"/>
      <c r="T820" s="185"/>
      <c r="AT820" s="186" t="s">
        <v>263</v>
      </c>
      <c r="AU820" s="186" t="s">
        <v>79</v>
      </c>
      <c r="AV820" s="11" t="s">
        <v>79</v>
      </c>
      <c r="AW820" s="11" t="s">
        <v>36</v>
      </c>
      <c r="AX820" s="11" t="s">
        <v>72</v>
      </c>
      <c r="AY820" s="186" t="s">
        <v>254</v>
      </c>
    </row>
    <row r="821" spans="2:65" s="11" customFormat="1" ht="13.5" x14ac:dyDescent="0.3">
      <c r="B821" s="177"/>
      <c r="D821" s="187" t="s">
        <v>263</v>
      </c>
      <c r="E821" s="186" t="s">
        <v>3</v>
      </c>
      <c r="F821" s="188" t="s">
        <v>1287</v>
      </c>
      <c r="H821" s="189">
        <v>14</v>
      </c>
      <c r="I821" s="182"/>
      <c r="L821" s="177"/>
      <c r="M821" s="183"/>
      <c r="N821" s="184"/>
      <c r="O821" s="184"/>
      <c r="P821" s="184"/>
      <c r="Q821" s="184"/>
      <c r="R821" s="184"/>
      <c r="S821" s="184"/>
      <c r="T821" s="185"/>
      <c r="AT821" s="186" t="s">
        <v>263</v>
      </c>
      <c r="AU821" s="186" t="s">
        <v>79</v>
      </c>
      <c r="AV821" s="11" t="s">
        <v>79</v>
      </c>
      <c r="AW821" s="11" t="s">
        <v>36</v>
      </c>
      <c r="AX821" s="11" t="s">
        <v>72</v>
      </c>
      <c r="AY821" s="186" t="s">
        <v>254</v>
      </c>
    </row>
    <row r="822" spans="2:65" s="11" customFormat="1" ht="13.5" x14ac:dyDescent="0.3">
      <c r="B822" s="177"/>
      <c r="D822" s="187" t="s">
        <v>263</v>
      </c>
      <c r="E822" s="186" t="s">
        <v>3</v>
      </c>
      <c r="F822" s="188" t="s">
        <v>1288</v>
      </c>
      <c r="H822" s="189">
        <v>13</v>
      </c>
      <c r="I822" s="182"/>
      <c r="L822" s="177"/>
      <c r="M822" s="183"/>
      <c r="N822" s="184"/>
      <c r="O822" s="184"/>
      <c r="P822" s="184"/>
      <c r="Q822" s="184"/>
      <c r="R822" s="184"/>
      <c r="S822" s="184"/>
      <c r="T822" s="185"/>
      <c r="AT822" s="186" t="s">
        <v>263</v>
      </c>
      <c r="AU822" s="186" t="s">
        <v>79</v>
      </c>
      <c r="AV822" s="11" t="s">
        <v>79</v>
      </c>
      <c r="AW822" s="11" t="s">
        <v>36</v>
      </c>
      <c r="AX822" s="11" t="s">
        <v>72</v>
      </c>
      <c r="AY822" s="186" t="s">
        <v>254</v>
      </c>
    </row>
    <row r="823" spans="2:65" s="11" customFormat="1" ht="13.5" x14ac:dyDescent="0.3">
      <c r="B823" s="177"/>
      <c r="D823" s="187" t="s">
        <v>263</v>
      </c>
      <c r="E823" s="186" t="s">
        <v>3</v>
      </c>
      <c r="F823" s="188" t="s">
        <v>1289</v>
      </c>
      <c r="H823" s="189">
        <v>14</v>
      </c>
      <c r="I823" s="182"/>
      <c r="L823" s="177"/>
      <c r="M823" s="183"/>
      <c r="N823" s="184"/>
      <c r="O823" s="184"/>
      <c r="P823" s="184"/>
      <c r="Q823" s="184"/>
      <c r="R823" s="184"/>
      <c r="S823" s="184"/>
      <c r="T823" s="185"/>
      <c r="AT823" s="186" t="s">
        <v>263</v>
      </c>
      <c r="AU823" s="186" t="s">
        <v>79</v>
      </c>
      <c r="AV823" s="11" t="s">
        <v>79</v>
      </c>
      <c r="AW823" s="11" t="s">
        <v>36</v>
      </c>
      <c r="AX823" s="11" t="s">
        <v>72</v>
      </c>
      <c r="AY823" s="186" t="s">
        <v>254</v>
      </c>
    </row>
    <row r="824" spans="2:65" s="11" customFormat="1" ht="13.5" x14ac:dyDescent="0.3">
      <c r="B824" s="177"/>
      <c r="D824" s="187" t="s">
        <v>263</v>
      </c>
      <c r="E824" s="186" t="s">
        <v>3</v>
      </c>
      <c r="F824" s="188" t="s">
        <v>1290</v>
      </c>
      <c r="H824" s="189">
        <v>139</v>
      </c>
      <c r="I824" s="182"/>
      <c r="L824" s="177"/>
      <c r="M824" s="183"/>
      <c r="N824" s="184"/>
      <c r="O824" s="184"/>
      <c r="P824" s="184"/>
      <c r="Q824" s="184"/>
      <c r="R824" s="184"/>
      <c r="S824" s="184"/>
      <c r="T824" s="185"/>
      <c r="AT824" s="186" t="s">
        <v>263</v>
      </c>
      <c r="AU824" s="186" t="s">
        <v>79</v>
      </c>
      <c r="AV824" s="11" t="s">
        <v>79</v>
      </c>
      <c r="AW824" s="11" t="s">
        <v>36</v>
      </c>
      <c r="AX824" s="11" t="s">
        <v>72</v>
      </c>
      <c r="AY824" s="186" t="s">
        <v>254</v>
      </c>
    </row>
    <row r="825" spans="2:65" s="11" customFormat="1" ht="13.5" x14ac:dyDescent="0.3">
      <c r="B825" s="177"/>
      <c r="D825" s="187" t="s">
        <v>263</v>
      </c>
      <c r="E825" s="186" t="s">
        <v>3</v>
      </c>
      <c r="F825" s="188" t="s">
        <v>1291</v>
      </c>
      <c r="H825" s="189">
        <v>40</v>
      </c>
      <c r="I825" s="182"/>
      <c r="L825" s="177"/>
      <c r="M825" s="183"/>
      <c r="N825" s="184"/>
      <c r="O825" s="184"/>
      <c r="P825" s="184"/>
      <c r="Q825" s="184"/>
      <c r="R825" s="184"/>
      <c r="S825" s="184"/>
      <c r="T825" s="185"/>
      <c r="AT825" s="186" t="s">
        <v>263</v>
      </c>
      <c r="AU825" s="186" t="s">
        <v>79</v>
      </c>
      <c r="AV825" s="11" t="s">
        <v>79</v>
      </c>
      <c r="AW825" s="11" t="s">
        <v>36</v>
      </c>
      <c r="AX825" s="11" t="s">
        <v>72</v>
      </c>
      <c r="AY825" s="186" t="s">
        <v>254</v>
      </c>
    </row>
    <row r="826" spans="2:65" s="12" customFormat="1" ht="13.5" x14ac:dyDescent="0.3">
      <c r="B826" s="190"/>
      <c r="D826" s="178" t="s">
        <v>263</v>
      </c>
      <c r="E826" s="191" t="s">
        <v>3</v>
      </c>
      <c r="F826" s="192" t="s">
        <v>1292</v>
      </c>
      <c r="H826" s="193">
        <v>633</v>
      </c>
      <c r="I826" s="194"/>
      <c r="L826" s="190"/>
      <c r="M826" s="195"/>
      <c r="N826" s="196"/>
      <c r="O826" s="196"/>
      <c r="P826" s="196"/>
      <c r="Q826" s="196"/>
      <c r="R826" s="196"/>
      <c r="S826" s="196"/>
      <c r="T826" s="197"/>
      <c r="AT826" s="198" t="s">
        <v>263</v>
      </c>
      <c r="AU826" s="198" t="s">
        <v>79</v>
      </c>
      <c r="AV826" s="12" t="s">
        <v>82</v>
      </c>
      <c r="AW826" s="12" t="s">
        <v>36</v>
      </c>
      <c r="AX826" s="12" t="s">
        <v>9</v>
      </c>
      <c r="AY826" s="198" t="s">
        <v>254</v>
      </c>
    </row>
    <row r="827" spans="2:65" s="1" customFormat="1" ht="22.5" customHeight="1" x14ac:dyDescent="0.3">
      <c r="B827" s="164"/>
      <c r="C827" s="210" t="s">
        <v>1293</v>
      </c>
      <c r="D827" s="210" t="s">
        <v>368</v>
      </c>
      <c r="E827" s="211" t="s">
        <v>1294</v>
      </c>
      <c r="F827" s="212" t="s">
        <v>1295</v>
      </c>
      <c r="G827" s="213" t="s">
        <v>259</v>
      </c>
      <c r="H827" s="214">
        <v>633</v>
      </c>
      <c r="I827" s="215"/>
      <c r="J827" s="216">
        <f>ROUND(I827*H827,0)</f>
        <v>0</v>
      </c>
      <c r="K827" s="212" t="s">
        <v>3</v>
      </c>
      <c r="L827" s="217"/>
      <c r="M827" s="218" t="s">
        <v>3</v>
      </c>
      <c r="N827" s="219" t="s">
        <v>43</v>
      </c>
      <c r="O827" s="35"/>
      <c r="P827" s="174">
        <f>O827*H827</f>
        <v>0</v>
      </c>
      <c r="Q827" s="174">
        <v>1E-3</v>
      </c>
      <c r="R827" s="174">
        <f>Q827*H827</f>
        <v>0.63300000000000001</v>
      </c>
      <c r="S827" s="174">
        <v>0</v>
      </c>
      <c r="T827" s="175">
        <f>S827*H827</f>
        <v>0</v>
      </c>
      <c r="AR827" s="17" t="s">
        <v>554</v>
      </c>
      <c r="AT827" s="17" t="s">
        <v>368</v>
      </c>
      <c r="AU827" s="17" t="s">
        <v>79</v>
      </c>
      <c r="AY827" s="17" t="s">
        <v>254</v>
      </c>
      <c r="BE827" s="176">
        <f>IF(N827="základní",J827,0)</f>
        <v>0</v>
      </c>
      <c r="BF827" s="176">
        <f>IF(N827="snížená",J827,0)</f>
        <v>0</v>
      </c>
      <c r="BG827" s="176">
        <f>IF(N827="zákl. přenesená",J827,0)</f>
        <v>0</v>
      </c>
      <c r="BH827" s="176">
        <f>IF(N827="sníž. přenesená",J827,0)</f>
        <v>0</v>
      </c>
      <c r="BI827" s="176">
        <f>IF(N827="nulová",J827,0)</f>
        <v>0</v>
      </c>
      <c r="BJ827" s="17" t="s">
        <v>9</v>
      </c>
      <c r="BK827" s="176">
        <f>ROUND(I827*H827,0)</f>
        <v>0</v>
      </c>
      <c r="BL827" s="17" t="s">
        <v>261</v>
      </c>
      <c r="BM827" s="17" t="s">
        <v>1296</v>
      </c>
    </row>
    <row r="828" spans="2:65" s="11" customFormat="1" ht="13.5" x14ac:dyDescent="0.3">
      <c r="B828" s="177"/>
      <c r="D828" s="187" t="s">
        <v>263</v>
      </c>
      <c r="E828" s="186" t="s">
        <v>3</v>
      </c>
      <c r="F828" s="188" t="s">
        <v>1284</v>
      </c>
      <c r="H828" s="189">
        <v>240</v>
      </c>
      <c r="I828" s="182"/>
      <c r="L828" s="177"/>
      <c r="M828" s="183"/>
      <c r="N828" s="184"/>
      <c r="O828" s="184"/>
      <c r="P828" s="184"/>
      <c r="Q828" s="184"/>
      <c r="R828" s="184"/>
      <c r="S828" s="184"/>
      <c r="T828" s="185"/>
      <c r="AT828" s="186" t="s">
        <v>263</v>
      </c>
      <c r="AU828" s="186" t="s">
        <v>79</v>
      </c>
      <c r="AV828" s="11" t="s">
        <v>79</v>
      </c>
      <c r="AW828" s="11" t="s">
        <v>36</v>
      </c>
      <c r="AX828" s="11" t="s">
        <v>72</v>
      </c>
      <c r="AY828" s="186" t="s">
        <v>254</v>
      </c>
    </row>
    <row r="829" spans="2:65" s="11" customFormat="1" ht="13.5" x14ac:dyDescent="0.3">
      <c r="B829" s="177"/>
      <c r="D829" s="187" t="s">
        <v>263</v>
      </c>
      <c r="E829" s="186" t="s">
        <v>3</v>
      </c>
      <c r="F829" s="188" t="s">
        <v>1285</v>
      </c>
      <c r="H829" s="189">
        <v>159</v>
      </c>
      <c r="I829" s="182"/>
      <c r="L829" s="177"/>
      <c r="M829" s="183"/>
      <c r="N829" s="184"/>
      <c r="O829" s="184"/>
      <c r="P829" s="184"/>
      <c r="Q829" s="184"/>
      <c r="R829" s="184"/>
      <c r="S829" s="184"/>
      <c r="T829" s="185"/>
      <c r="AT829" s="186" t="s">
        <v>263</v>
      </c>
      <c r="AU829" s="186" t="s">
        <v>79</v>
      </c>
      <c r="AV829" s="11" t="s">
        <v>79</v>
      </c>
      <c r="AW829" s="11" t="s">
        <v>36</v>
      </c>
      <c r="AX829" s="11" t="s">
        <v>72</v>
      </c>
      <c r="AY829" s="186" t="s">
        <v>254</v>
      </c>
    </row>
    <row r="830" spans="2:65" s="11" customFormat="1" ht="13.5" x14ac:dyDescent="0.3">
      <c r="B830" s="177"/>
      <c r="D830" s="187" t="s">
        <v>263</v>
      </c>
      <c r="E830" s="186" t="s">
        <v>3</v>
      </c>
      <c r="F830" s="188" t="s">
        <v>1286</v>
      </c>
      <c r="H830" s="189">
        <v>14</v>
      </c>
      <c r="I830" s="182"/>
      <c r="L830" s="177"/>
      <c r="M830" s="183"/>
      <c r="N830" s="184"/>
      <c r="O830" s="184"/>
      <c r="P830" s="184"/>
      <c r="Q830" s="184"/>
      <c r="R830" s="184"/>
      <c r="S830" s="184"/>
      <c r="T830" s="185"/>
      <c r="AT830" s="186" t="s">
        <v>263</v>
      </c>
      <c r="AU830" s="186" t="s">
        <v>79</v>
      </c>
      <c r="AV830" s="11" t="s">
        <v>79</v>
      </c>
      <c r="AW830" s="11" t="s">
        <v>36</v>
      </c>
      <c r="AX830" s="11" t="s">
        <v>72</v>
      </c>
      <c r="AY830" s="186" t="s">
        <v>254</v>
      </c>
    </row>
    <row r="831" spans="2:65" s="11" customFormat="1" ht="13.5" x14ac:dyDescent="0.3">
      <c r="B831" s="177"/>
      <c r="D831" s="187" t="s">
        <v>263</v>
      </c>
      <c r="E831" s="186" t="s">
        <v>3</v>
      </c>
      <c r="F831" s="188" t="s">
        <v>1287</v>
      </c>
      <c r="H831" s="189">
        <v>14</v>
      </c>
      <c r="I831" s="182"/>
      <c r="L831" s="177"/>
      <c r="M831" s="183"/>
      <c r="N831" s="184"/>
      <c r="O831" s="184"/>
      <c r="P831" s="184"/>
      <c r="Q831" s="184"/>
      <c r="R831" s="184"/>
      <c r="S831" s="184"/>
      <c r="T831" s="185"/>
      <c r="AT831" s="186" t="s">
        <v>263</v>
      </c>
      <c r="AU831" s="186" t="s">
        <v>79</v>
      </c>
      <c r="AV831" s="11" t="s">
        <v>79</v>
      </c>
      <c r="AW831" s="11" t="s">
        <v>36</v>
      </c>
      <c r="AX831" s="11" t="s">
        <v>72</v>
      </c>
      <c r="AY831" s="186" t="s">
        <v>254</v>
      </c>
    </row>
    <row r="832" spans="2:65" s="11" customFormat="1" ht="13.5" x14ac:dyDescent="0.3">
      <c r="B832" s="177"/>
      <c r="D832" s="187" t="s">
        <v>263</v>
      </c>
      <c r="E832" s="186" t="s">
        <v>3</v>
      </c>
      <c r="F832" s="188" t="s">
        <v>1288</v>
      </c>
      <c r="H832" s="189">
        <v>13</v>
      </c>
      <c r="I832" s="182"/>
      <c r="L832" s="177"/>
      <c r="M832" s="183"/>
      <c r="N832" s="184"/>
      <c r="O832" s="184"/>
      <c r="P832" s="184"/>
      <c r="Q832" s="184"/>
      <c r="R832" s="184"/>
      <c r="S832" s="184"/>
      <c r="T832" s="185"/>
      <c r="AT832" s="186" t="s">
        <v>263</v>
      </c>
      <c r="AU832" s="186" t="s">
        <v>79</v>
      </c>
      <c r="AV832" s="11" t="s">
        <v>79</v>
      </c>
      <c r="AW832" s="11" t="s">
        <v>36</v>
      </c>
      <c r="AX832" s="11" t="s">
        <v>72</v>
      </c>
      <c r="AY832" s="186" t="s">
        <v>254</v>
      </c>
    </row>
    <row r="833" spans="2:65" s="11" customFormat="1" ht="13.5" x14ac:dyDescent="0.3">
      <c r="B833" s="177"/>
      <c r="D833" s="187" t="s">
        <v>263</v>
      </c>
      <c r="E833" s="186" t="s">
        <v>3</v>
      </c>
      <c r="F833" s="188" t="s">
        <v>1289</v>
      </c>
      <c r="H833" s="189">
        <v>14</v>
      </c>
      <c r="I833" s="182"/>
      <c r="L833" s="177"/>
      <c r="M833" s="183"/>
      <c r="N833" s="184"/>
      <c r="O833" s="184"/>
      <c r="P833" s="184"/>
      <c r="Q833" s="184"/>
      <c r="R833" s="184"/>
      <c r="S833" s="184"/>
      <c r="T833" s="185"/>
      <c r="AT833" s="186" t="s">
        <v>263</v>
      </c>
      <c r="AU833" s="186" t="s">
        <v>79</v>
      </c>
      <c r="AV833" s="11" t="s">
        <v>79</v>
      </c>
      <c r="AW833" s="11" t="s">
        <v>36</v>
      </c>
      <c r="AX833" s="11" t="s">
        <v>72</v>
      </c>
      <c r="AY833" s="186" t="s">
        <v>254</v>
      </c>
    </row>
    <row r="834" spans="2:65" s="11" customFormat="1" ht="13.5" x14ac:dyDescent="0.3">
      <c r="B834" s="177"/>
      <c r="D834" s="187" t="s">
        <v>263</v>
      </c>
      <c r="E834" s="186" t="s">
        <v>3</v>
      </c>
      <c r="F834" s="188" t="s">
        <v>1290</v>
      </c>
      <c r="H834" s="189">
        <v>139</v>
      </c>
      <c r="I834" s="182"/>
      <c r="L834" s="177"/>
      <c r="M834" s="183"/>
      <c r="N834" s="184"/>
      <c r="O834" s="184"/>
      <c r="P834" s="184"/>
      <c r="Q834" s="184"/>
      <c r="R834" s="184"/>
      <c r="S834" s="184"/>
      <c r="T834" s="185"/>
      <c r="AT834" s="186" t="s">
        <v>263</v>
      </c>
      <c r="AU834" s="186" t="s">
        <v>79</v>
      </c>
      <c r="AV834" s="11" t="s">
        <v>79</v>
      </c>
      <c r="AW834" s="11" t="s">
        <v>36</v>
      </c>
      <c r="AX834" s="11" t="s">
        <v>72</v>
      </c>
      <c r="AY834" s="186" t="s">
        <v>254</v>
      </c>
    </row>
    <row r="835" spans="2:65" s="11" customFormat="1" ht="13.5" x14ac:dyDescent="0.3">
      <c r="B835" s="177"/>
      <c r="D835" s="187" t="s">
        <v>263</v>
      </c>
      <c r="E835" s="186" t="s">
        <v>3</v>
      </c>
      <c r="F835" s="188" t="s">
        <v>1291</v>
      </c>
      <c r="H835" s="189">
        <v>40</v>
      </c>
      <c r="I835" s="182"/>
      <c r="L835" s="177"/>
      <c r="M835" s="183"/>
      <c r="N835" s="184"/>
      <c r="O835" s="184"/>
      <c r="P835" s="184"/>
      <c r="Q835" s="184"/>
      <c r="R835" s="184"/>
      <c r="S835" s="184"/>
      <c r="T835" s="185"/>
      <c r="AT835" s="186" t="s">
        <v>263</v>
      </c>
      <c r="AU835" s="186" t="s">
        <v>79</v>
      </c>
      <c r="AV835" s="11" t="s">
        <v>79</v>
      </c>
      <c r="AW835" s="11" t="s">
        <v>36</v>
      </c>
      <c r="AX835" s="11" t="s">
        <v>72</v>
      </c>
      <c r="AY835" s="186" t="s">
        <v>254</v>
      </c>
    </row>
    <row r="836" spans="2:65" s="12" customFormat="1" ht="13.5" x14ac:dyDescent="0.3">
      <c r="B836" s="190"/>
      <c r="D836" s="178" t="s">
        <v>263</v>
      </c>
      <c r="E836" s="191" t="s">
        <v>3</v>
      </c>
      <c r="F836" s="192" t="s">
        <v>1292</v>
      </c>
      <c r="H836" s="193">
        <v>633</v>
      </c>
      <c r="I836" s="194"/>
      <c r="L836" s="190"/>
      <c r="M836" s="195"/>
      <c r="N836" s="196"/>
      <c r="O836" s="196"/>
      <c r="P836" s="196"/>
      <c r="Q836" s="196"/>
      <c r="R836" s="196"/>
      <c r="S836" s="196"/>
      <c r="T836" s="197"/>
      <c r="AT836" s="198" t="s">
        <v>263</v>
      </c>
      <c r="AU836" s="198" t="s">
        <v>79</v>
      </c>
      <c r="AV836" s="12" t="s">
        <v>82</v>
      </c>
      <c r="AW836" s="12" t="s">
        <v>36</v>
      </c>
      <c r="AX836" s="12" t="s">
        <v>9</v>
      </c>
      <c r="AY836" s="198" t="s">
        <v>254</v>
      </c>
    </row>
    <row r="837" spans="2:65" s="1" customFormat="1" ht="22.5" customHeight="1" x14ac:dyDescent="0.3">
      <c r="B837" s="164"/>
      <c r="C837" s="165" t="s">
        <v>1297</v>
      </c>
      <c r="D837" s="165" t="s">
        <v>256</v>
      </c>
      <c r="E837" s="166" t="s">
        <v>1298</v>
      </c>
      <c r="F837" s="167" t="s">
        <v>1299</v>
      </c>
      <c r="G837" s="168" t="s">
        <v>989</v>
      </c>
      <c r="H837" s="169">
        <v>4467.1000000000004</v>
      </c>
      <c r="I837" s="170"/>
      <c r="J837" s="171">
        <f>ROUND(I837*H837,0)</f>
        <v>0</v>
      </c>
      <c r="K837" s="167" t="s">
        <v>260</v>
      </c>
      <c r="L837" s="34"/>
      <c r="M837" s="172" t="s">
        <v>3</v>
      </c>
      <c r="N837" s="173" t="s">
        <v>43</v>
      </c>
      <c r="O837" s="35"/>
      <c r="P837" s="174">
        <f>O837*H837</f>
        <v>0</v>
      </c>
      <c r="Q837" s="174">
        <v>0</v>
      </c>
      <c r="R837" s="174">
        <f>Q837*H837</f>
        <v>0</v>
      </c>
      <c r="S837" s="174">
        <v>0</v>
      </c>
      <c r="T837" s="175">
        <f>S837*H837</f>
        <v>0</v>
      </c>
      <c r="AR837" s="17" t="s">
        <v>261</v>
      </c>
      <c r="AT837" s="17" t="s">
        <v>256</v>
      </c>
      <c r="AU837" s="17" t="s">
        <v>79</v>
      </c>
      <c r="AY837" s="17" t="s">
        <v>254</v>
      </c>
      <c r="BE837" s="176">
        <f>IF(N837="základní",J837,0)</f>
        <v>0</v>
      </c>
      <c r="BF837" s="176">
        <f>IF(N837="snížená",J837,0)</f>
        <v>0</v>
      </c>
      <c r="BG837" s="176">
        <f>IF(N837="zákl. přenesená",J837,0)</f>
        <v>0</v>
      </c>
      <c r="BH837" s="176">
        <f>IF(N837="sníž. přenesená",J837,0)</f>
        <v>0</v>
      </c>
      <c r="BI837" s="176">
        <f>IF(N837="nulová",J837,0)</f>
        <v>0</v>
      </c>
      <c r="BJ837" s="17" t="s">
        <v>9</v>
      </c>
      <c r="BK837" s="176">
        <f>ROUND(I837*H837,0)</f>
        <v>0</v>
      </c>
      <c r="BL837" s="17" t="s">
        <v>261</v>
      </c>
      <c r="BM837" s="17" t="s">
        <v>1300</v>
      </c>
    </row>
    <row r="838" spans="2:65" s="11" customFormat="1" ht="13.5" x14ac:dyDescent="0.3">
      <c r="B838" s="177"/>
      <c r="D838" s="187" t="s">
        <v>263</v>
      </c>
      <c r="E838" s="186" t="s">
        <v>3</v>
      </c>
      <c r="F838" s="188" t="s">
        <v>1301</v>
      </c>
      <c r="H838" s="189">
        <v>2439.8000000000002</v>
      </c>
      <c r="I838" s="182"/>
      <c r="L838" s="177"/>
      <c r="M838" s="183"/>
      <c r="N838" s="184"/>
      <c r="O838" s="184"/>
      <c r="P838" s="184"/>
      <c r="Q838" s="184"/>
      <c r="R838" s="184"/>
      <c r="S838" s="184"/>
      <c r="T838" s="185"/>
      <c r="AT838" s="186" t="s">
        <v>263</v>
      </c>
      <c r="AU838" s="186" t="s">
        <v>79</v>
      </c>
      <c r="AV838" s="11" t="s">
        <v>79</v>
      </c>
      <c r="AW838" s="11" t="s">
        <v>36</v>
      </c>
      <c r="AX838" s="11" t="s">
        <v>72</v>
      </c>
      <c r="AY838" s="186" t="s">
        <v>254</v>
      </c>
    </row>
    <row r="839" spans="2:65" s="11" customFormat="1" ht="13.5" x14ac:dyDescent="0.3">
      <c r="B839" s="177"/>
      <c r="D839" s="187" t="s">
        <v>263</v>
      </c>
      <c r="E839" s="186" t="s">
        <v>3</v>
      </c>
      <c r="F839" s="188" t="s">
        <v>1302</v>
      </c>
      <c r="H839" s="189">
        <v>498.7</v>
      </c>
      <c r="I839" s="182"/>
      <c r="L839" s="177"/>
      <c r="M839" s="183"/>
      <c r="N839" s="184"/>
      <c r="O839" s="184"/>
      <c r="P839" s="184"/>
      <c r="Q839" s="184"/>
      <c r="R839" s="184"/>
      <c r="S839" s="184"/>
      <c r="T839" s="185"/>
      <c r="AT839" s="186" t="s">
        <v>263</v>
      </c>
      <c r="AU839" s="186" t="s">
        <v>79</v>
      </c>
      <c r="AV839" s="11" t="s">
        <v>79</v>
      </c>
      <c r="AW839" s="11" t="s">
        <v>36</v>
      </c>
      <c r="AX839" s="11" t="s">
        <v>72</v>
      </c>
      <c r="AY839" s="186" t="s">
        <v>254</v>
      </c>
    </row>
    <row r="840" spans="2:65" s="11" customFormat="1" ht="13.5" x14ac:dyDescent="0.3">
      <c r="B840" s="177"/>
      <c r="D840" s="187" t="s">
        <v>263</v>
      </c>
      <c r="E840" s="186" t="s">
        <v>3</v>
      </c>
      <c r="F840" s="188" t="s">
        <v>1303</v>
      </c>
      <c r="H840" s="189">
        <v>140.9</v>
      </c>
      <c r="I840" s="182"/>
      <c r="L840" s="177"/>
      <c r="M840" s="183"/>
      <c r="N840" s="184"/>
      <c r="O840" s="184"/>
      <c r="P840" s="184"/>
      <c r="Q840" s="184"/>
      <c r="R840" s="184"/>
      <c r="S840" s="184"/>
      <c r="T840" s="185"/>
      <c r="AT840" s="186" t="s">
        <v>263</v>
      </c>
      <c r="AU840" s="186" t="s">
        <v>79</v>
      </c>
      <c r="AV840" s="11" t="s">
        <v>79</v>
      </c>
      <c r="AW840" s="11" t="s">
        <v>36</v>
      </c>
      <c r="AX840" s="11" t="s">
        <v>72</v>
      </c>
      <c r="AY840" s="186" t="s">
        <v>254</v>
      </c>
    </row>
    <row r="841" spans="2:65" s="11" customFormat="1" ht="13.5" x14ac:dyDescent="0.3">
      <c r="B841" s="177"/>
      <c r="D841" s="187" t="s">
        <v>263</v>
      </c>
      <c r="E841" s="186" t="s">
        <v>3</v>
      </c>
      <c r="F841" s="188" t="s">
        <v>1304</v>
      </c>
      <c r="H841" s="189">
        <v>140.9</v>
      </c>
      <c r="I841" s="182"/>
      <c r="L841" s="177"/>
      <c r="M841" s="183"/>
      <c r="N841" s="184"/>
      <c r="O841" s="184"/>
      <c r="P841" s="184"/>
      <c r="Q841" s="184"/>
      <c r="R841" s="184"/>
      <c r="S841" s="184"/>
      <c r="T841" s="185"/>
      <c r="AT841" s="186" t="s">
        <v>263</v>
      </c>
      <c r="AU841" s="186" t="s">
        <v>79</v>
      </c>
      <c r="AV841" s="11" t="s">
        <v>79</v>
      </c>
      <c r="AW841" s="11" t="s">
        <v>36</v>
      </c>
      <c r="AX841" s="11" t="s">
        <v>72</v>
      </c>
      <c r="AY841" s="186" t="s">
        <v>254</v>
      </c>
    </row>
    <row r="842" spans="2:65" s="11" customFormat="1" ht="13.5" x14ac:dyDescent="0.3">
      <c r="B842" s="177"/>
      <c r="D842" s="187" t="s">
        <v>263</v>
      </c>
      <c r="E842" s="186" t="s">
        <v>3</v>
      </c>
      <c r="F842" s="188" t="s">
        <v>1305</v>
      </c>
      <c r="H842" s="189">
        <v>93</v>
      </c>
      <c r="I842" s="182"/>
      <c r="L842" s="177"/>
      <c r="M842" s="183"/>
      <c r="N842" s="184"/>
      <c r="O842" s="184"/>
      <c r="P842" s="184"/>
      <c r="Q842" s="184"/>
      <c r="R842" s="184"/>
      <c r="S842" s="184"/>
      <c r="T842" s="185"/>
      <c r="AT842" s="186" t="s">
        <v>263</v>
      </c>
      <c r="AU842" s="186" t="s">
        <v>79</v>
      </c>
      <c r="AV842" s="11" t="s">
        <v>79</v>
      </c>
      <c r="AW842" s="11" t="s">
        <v>36</v>
      </c>
      <c r="AX842" s="11" t="s">
        <v>72</v>
      </c>
      <c r="AY842" s="186" t="s">
        <v>254</v>
      </c>
    </row>
    <row r="843" spans="2:65" s="11" customFormat="1" ht="13.5" x14ac:dyDescent="0.3">
      <c r="B843" s="177"/>
      <c r="D843" s="187" t="s">
        <v>263</v>
      </c>
      <c r="E843" s="186" t="s">
        <v>3</v>
      </c>
      <c r="F843" s="188" t="s">
        <v>1306</v>
      </c>
      <c r="H843" s="189">
        <v>133.19999999999999</v>
      </c>
      <c r="I843" s="182"/>
      <c r="L843" s="177"/>
      <c r="M843" s="183"/>
      <c r="N843" s="184"/>
      <c r="O843" s="184"/>
      <c r="P843" s="184"/>
      <c r="Q843" s="184"/>
      <c r="R843" s="184"/>
      <c r="S843" s="184"/>
      <c r="T843" s="185"/>
      <c r="AT843" s="186" t="s">
        <v>263</v>
      </c>
      <c r="AU843" s="186" t="s">
        <v>79</v>
      </c>
      <c r="AV843" s="11" t="s">
        <v>79</v>
      </c>
      <c r="AW843" s="11" t="s">
        <v>36</v>
      </c>
      <c r="AX843" s="11" t="s">
        <v>72</v>
      </c>
      <c r="AY843" s="186" t="s">
        <v>254</v>
      </c>
    </row>
    <row r="844" spans="2:65" s="11" customFormat="1" ht="13.5" x14ac:dyDescent="0.3">
      <c r="B844" s="177"/>
      <c r="D844" s="187" t="s">
        <v>263</v>
      </c>
      <c r="E844" s="186" t="s">
        <v>3</v>
      </c>
      <c r="F844" s="188" t="s">
        <v>1307</v>
      </c>
      <c r="H844" s="189">
        <v>332</v>
      </c>
      <c r="I844" s="182"/>
      <c r="L844" s="177"/>
      <c r="M844" s="183"/>
      <c r="N844" s="184"/>
      <c r="O844" s="184"/>
      <c r="P844" s="184"/>
      <c r="Q844" s="184"/>
      <c r="R844" s="184"/>
      <c r="S844" s="184"/>
      <c r="T844" s="185"/>
      <c r="AT844" s="186" t="s">
        <v>263</v>
      </c>
      <c r="AU844" s="186" t="s">
        <v>79</v>
      </c>
      <c r="AV844" s="11" t="s">
        <v>79</v>
      </c>
      <c r="AW844" s="11" t="s">
        <v>36</v>
      </c>
      <c r="AX844" s="11" t="s">
        <v>72</v>
      </c>
      <c r="AY844" s="186" t="s">
        <v>254</v>
      </c>
    </row>
    <row r="845" spans="2:65" s="11" customFormat="1" ht="13.5" x14ac:dyDescent="0.3">
      <c r="B845" s="177"/>
      <c r="D845" s="187" t="s">
        <v>263</v>
      </c>
      <c r="E845" s="186" t="s">
        <v>3</v>
      </c>
      <c r="F845" s="188" t="s">
        <v>1308</v>
      </c>
      <c r="H845" s="189">
        <v>688.6</v>
      </c>
      <c r="I845" s="182"/>
      <c r="L845" s="177"/>
      <c r="M845" s="183"/>
      <c r="N845" s="184"/>
      <c r="O845" s="184"/>
      <c r="P845" s="184"/>
      <c r="Q845" s="184"/>
      <c r="R845" s="184"/>
      <c r="S845" s="184"/>
      <c r="T845" s="185"/>
      <c r="AT845" s="186" t="s">
        <v>263</v>
      </c>
      <c r="AU845" s="186" t="s">
        <v>79</v>
      </c>
      <c r="AV845" s="11" t="s">
        <v>79</v>
      </c>
      <c r="AW845" s="11" t="s">
        <v>36</v>
      </c>
      <c r="AX845" s="11" t="s">
        <v>72</v>
      </c>
      <c r="AY845" s="186" t="s">
        <v>254</v>
      </c>
    </row>
    <row r="846" spans="2:65" s="12" customFormat="1" ht="13.5" x14ac:dyDescent="0.3">
      <c r="B846" s="190"/>
      <c r="D846" s="178" t="s">
        <v>263</v>
      </c>
      <c r="E846" s="191" t="s">
        <v>170</v>
      </c>
      <c r="F846" s="192" t="s">
        <v>277</v>
      </c>
      <c r="H846" s="193">
        <v>4467.1000000000004</v>
      </c>
      <c r="I846" s="194"/>
      <c r="L846" s="190"/>
      <c r="M846" s="195"/>
      <c r="N846" s="196"/>
      <c r="O846" s="196"/>
      <c r="P846" s="196"/>
      <c r="Q846" s="196"/>
      <c r="R846" s="196"/>
      <c r="S846" s="196"/>
      <c r="T846" s="197"/>
      <c r="AT846" s="198" t="s">
        <v>263</v>
      </c>
      <c r="AU846" s="198" t="s">
        <v>79</v>
      </c>
      <c r="AV846" s="12" t="s">
        <v>82</v>
      </c>
      <c r="AW846" s="12" t="s">
        <v>36</v>
      </c>
      <c r="AX846" s="12" t="s">
        <v>9</v>
      </c>
      <c r="AY846" s="198" t="s">
        <v>254</v>
      </c>
    </row>
    <row r="847" spans="2:65" s="1" customFormat="1" ht="22.5" customHeight="1" x14ac:dyDescent="0.3">
      <c r="B847" s="164"/>
      <c r="C847" s="210" t="s">
        <v>1309</v>
      </c>
      <c r="D847" s="210" t="s">
        <v>368</v>
      </c>
      <c r="E847" s="211" t="s">
        <v>1310</v>
      </c>
      <c r="F847" s="212" t="s">
        <v>1311</v>
      </c>
      <c r="G847" s="213" t="s">
        <v>989</v>
      </c>
      <c r="H847" s="214">
        <v>4467.1000000000004</v>
      </c>
      <c r="I847" s="215"/>
      <c r="J847" s="216">
        <f>ROUND(I847*H847,0)</f>
        <v>0</v>
      </c>
      <c r="K847" s="212" t="s">
        <v>3</v>
      </c>
      <c r="L847" s="217"/>
      <c r="M847" s="218" t="s">
        <v>3</v>
      </c>
      <c r="N847" s="219" t="s">
        <v>43</v>
      </c>
      <c r="O847" s="35"/>
      <c r="P847" s="174">
        <f>O847*H847</f>
        <v>0</v>
      </c>
      <c r="Q847" s="174">
        <v>1E-3</v>
      </c>
      <c r="R847" s="174">
        <f>Q847*H847</f>
        <v>4.4671000000000003</v>
      </c>
      <c r="S847" s="174">
        <v>0</v>
      </c>
      <c r="T847" s="175">
        <f>S847*H847</f>
        <v>0</v>
      </c>
      <c r="AR847" s="17" t="s">
        <v>554</v>
      </c>
      <c r="AT847" s="17" t="s">
        <v>368</v>
      </c>
      <c r="AU847" s="17" t="s">
        <v>79</v>
      </c>
      <c r="AY847" s="17" t="s">
        <v>254</v>
      </c>
      <c r="BE847" s="176">
        <f>IF(N847="základní",J847,0)</f>
        <v>0</v>
      </c>
      <c r="BF847" s="176">
        <f>IF(N847="snížená",J847,0)</f>
        <v>0</v>
      </c>
      <c r="BG847" s="176">
        <f>IF(N847="zákl. přenesená",J847,0)</f>
        <v>0</v>
      </c>
      <c r="BH847" s="176">
        <f>IF(N847="sníž. přenesená",J847,0)</f>
        <v>0</v>
      </c>
      <c r="BI847" s="176">
        <f>IF(N847="nulová",J847,0)</f>
        <v>0</v>
      </c>
      <c r="BJ847" s="17" t="s">
        <v>9</v>
      </c>
      <c r="BK847" s="176">
        <f>ROUND(I847*H847,0)</f>
        <v>0</v>
      </c>
      <c r="BL847" s="17" t="s">
        <v>261</v>
      </c>
      <c r="BM847" s="17" t="s">
        <v>1312</v>
      </c>
    </row>
    <row r="848" spans="2:65" s="11" customFormat="1" ht="13.5" x14ac:dyDescent="0.3">
      <c r="B848" s="177"/>
      <c r="D848" s="178" t="s">
        <v>263</v>
      </c>
      <c r="E848" s="179" t="s">
        <v>3</v>
      </c>
      <c r="F848" s="180" t="s">
        <v>170</v>
      </c>
      <c r="H848" s="181">
        <v>4467.1000000000004</v>
      </c>
      <c r="I848" s="182"/>
      <c r="L848" s="177"/>
      <c r="M848" s="183"/>
      <c r="N848" s="184"/>
      <c r="O848" s="184"/>
      <c r="P848" s="184"/>
      <c r="Q848" s="184"/>
      <c r="R848" s="184"/>
      <c r="S848" s="184"/>
      <c r="T848" s="185"/>
      <c r="AT848" s="186" t="s">
        <v>263</v>
      </c>
      <c r="AU848" s="186" t="s">
        <v>79</v>
      </c>
      <c r="AV848" s="11" t="s">
        <v>79</v>
      </c>
      <c r="AW848" s="11" t="s">
        <v>36</v>
      </c>
      <c r="AX848" s="11" t="s">
        <v>9</v>
      </c>
      <c r="AY848" s="186" t="s">
        <v>254</v>
      </c>
    </row>
    <row r="849" spans="2:65" s="1" customFormat="1" ht="22.5" customHeight="1" x14ac:dyDescent="0.3">
      <c r="B849" s="164"/>
      <c r="C849" s="165" t="s">
        <v>1313</v>
      </c>
      <c r="D849" s="165" t="s">
        <v>256</v>
      </c>
      <c r="E849" s="166" t="s">
        <v>1314</v>
      </c>
      <c r="F849" s="167" t="s">
        <v>1315</v>
      </c>
      <c r="G849" s="168" t="s">
        <v>375</v>
      </c>
      <c r="H849" s="169">
        <v>29</v>
      </c>
      <c r="I849" s="170"/>
      <c r="J849" s="171">
        <f>ROUND(I849*H849,0)</f>
        <v>0</v>
      </c>
      <c r="K849" s="167" t="s">
        <v>260</v>
      </c>
      <c r="L849" s="34"/>
      <c r="M849" s="172" t="s">
        <v>3</v>
      </c>
      <c r="N849" s="173" t="s">
        <v>43</v>
      </c>
      <c r="O849" s="35"/>
      <c r="P849" s="174">
        <f>O849*H849</f>
        <v>0</v>
      </c>
      <c r="Q849" s="174">
        <v>0</v>
      </c>
      <c r="R849" s="174">
        <f>Q849*H849</f>
        <v>0</v>
      </c>
      <c r="S849" s="174">
        <v>0</v>
      </c>
      <c r="T849" s="175">
        <f>S849*H849</f>
        <v>0</v>
      </c>
      <c r="AR849" s="17" t="s">
        <v>261</v>
      </c>
      <c r="AT849" s="17" t="s">
        <v>256</v>
      </c>
      <c r="AU849" s="17" t="s">
        <v>79</v>
      </c>
      <c r="AY849" s="17" t="s">
        <v>254</v>
      </c>
      <c r="BE849" s="176">
        <f>IF(N849="základní",J849,0)</f>
        <v>0</v>
      </c>
      <c r="BF849" s="176">
        <f>IF(N849="snížená",J849,0)</f>
        <v>0</v>
      </c>
      <c r="BG849" s="176">
        <f>IF(N849="zákl. přenesená",J849,0)</f>
        <v>0</v>
      </c>
      <c r="BH849" s="176">
        <f>IF(N849="sníž. přenesená",J849,0)</f>
        <v>0</v>
      </c>
      <c r="BI849" s="176">
        <f>IF(N849="nulová",J849,0)</f>
        <v>0</v>
      </c>
      <c r="BJ849" s="17" t="s">
        <v>9</v>
      </c>
      <c r="BK849" s="176">
        <f>ROUND(I849*H849,0)</f>
        <v>0</v>
      </c>
      <c r="BL849" s="17" t="s">
        <v>261</v>
      </c>
      <c r="BM849" s="17" t="s">
        <v>1316</v>
      </c>
    </row>
    <row r="850" spans="2:65" s="11" customFormat="1" ht="13.5" x14ac:dyDescent="0.3">
      <c r="B850" s="177"/>
      <c r="D850" s="187" t="s">
        <v>263</v>
      </c>
      <c r="E850" s="186" t="s">
        <v>3</v>
      </c>
      <c r="F850" s="188" t="s">
        <v>1317</v>
      </c>
      <c r="H850" s="189">
        <v>13.9</v>
      </c>
      <c r="I850" s="182"/>
      <c r="L850" s="177"/>
      <c r="M850" s="183"/>
      <c r="N850" s="184"/>
      <c r="O850" s="184"/>
      <c r="P850" s="184"/>
      <c r="Q850" s="184"/>
      <c r="R850" s="184"/>
      <c r="S850" s="184"/>
      <c r="T850" s="185"/>
      <c r="AT850" s="186" t="s">
        <v>263</v>
      </c>
      <c r="AU850" s="186" t="s">
        <v>79</v>
      </c>
      <c r="AV850" s="11" t="s">
        <v>79</v>
      </c>
      <c r="AW850" s="11" t="s">
        <v>36</v>
      </c>
      <c r="AX850" s="11" t="s">
        <v>72</v>
      </c>
      <c r="AY850" s="186" t="s">
        <v>254</v>
      </c>
    </row>
    <row r="851" spans="2:65" s="11" customFormat="1" ht="13.5" x14ac:dyDescent="0.3">
      <c r="B851" s="177"/>
      <c r="D851" s="187" t="s">
        <v>263</v>
      </c>
      <c r="E851" s="186" t="s">
        <v>3</v>
      </c>
      <c r="F851" s="188" t="s">
        <v>1318</v>
      </c>
      <c r="H851" s="189">
        <v>15.1</v>
      </c>
      <c r="I851" s="182"/>
      <c r="L851" s="177"/>
      <c r="M851" s="183"/>
      <c r="N851" s="184"/>
      <c r="O851" s="184"/>
      <c r="P851" s="184"/>
      <c r="Q851" s="184"/>
      <c r="R851" s="184"/>
      <c r="S851" s="184"/>
      <c r="T851" s="185"/>
      <c r="AT851" s="186" t="s">
        <v>263</v>
      </c>
      <c r="AU851" s="186" t="s">
        <v>79</v>
      </c>
      <c r="AV851" s="11" t="s">
        <v>79</v>
      </c>
      <c r="AW851" s="11" t="s">
        <v>36</v>
      </c>
      <c r="AX851" s="11" t="s">
        <v>72</v>
      </c>
      <c r="AY851" s="186" t="s">
        <v>254</v>
      </c>
    </row>
    <row r="852" spans="2:65" s="12" customFormat="1" ht="13.5" x14ac:dyDescent="0.3">
      <c r="B852" s="190"/>
      <c r="D852" s="178" t="s">
        <v>263</v>
      </c>
      <c r="E852" s="191" t="s">
        <v>133</v>
      </c>
      <c r="F852" s="192" t="s">
        <v>1319</v>
      </c>
      <c r="H852" s="193">
        <v>29</v>
      </c>
      <c r="I852" s="194"/>
      <c r="L852" s="190"/>
      <c r="M852" s="195"/>
      <c r="N852" s="196"/>
      <c r="O852" s="196"/>
      <c r="P852" s="196"/>
      <c r="Q852" s="196"/>
      <c r="R852" s="196"/>
      <c r="S852" s="196"/>
      <c r="T852" s="197"/>
      <c r="AT852" s="198" t="s">
        <v>263</v>
      </c>
      <c r="AU852" s="198" t="s">
        <v>79</v>
      </c>
      <c r="AV852" s="12" t="s">
        <v>82</v>
      </c>
      <c r="AW852" s="12" t="s">
        <v>36</v>
      </c>
      <c r="AX852" s="12" t="s">
        <v>9</v>
      </c>
      <c r="AY852" s="198" t="s">
        <v>254</v>
      </c>
    </row>
    <row r="853" spans="2:65" s="1" customFormat="1" ht="22.5" customHeight="1" x14ac:dyDescent="0.3">
      <c r="B853" s="164"/>
      <c r="C853" s="165" t="s">
        <v>1320</v>
      </c>
      <c r="D853" s="165" t="s">
        <v>256</v>
      </c>
      <c r="E853" s="166" t="s">
        <v>1321</v>
      </c>
      <c r="F853" s="167" t="s">
        <v>1322</v>
      </c>
      <c r="G853" s="168" t="s">
        <v>375</v>
      </c>
      <c r="H853" s="169">
        <v>29</v>
      </c>
      <c r="I853" s="170"/>
      <c r="J853" s="171">
        <f>ROUND(I853*H853,0)</f>
        <v>0</v>
      </c>
      <c r="K853" s="167" t="s">
        <v>260</v>
      </c>
      <c r="L853" s="34"/>
      <c r="M853" s="172" t="s">
        <v>3</v>
      </c>
      <c r="N853" s="173" t="s">
        <v>43</v>
      </c>
      <c r="O853" s="35"/>
      <c r="P853" s="174">
        <f>O853*H853</f>
        <v>0</v>
      </c>
      <c r="Q853" s="174">
        <v>0</v>
      </c>
      <c r="R853" s="174">
        <f>Q853*H853</f>
        <v>0</v>
      </c>
      <c r="S853" s="174">
        <v>0</v>
      </c>
      <c r="T853" s="175">
        <f>S853*H853</f>
        <v>0</v>
      </c>
      <c r="AR853" s="17" t="s">
        <v>261</v>
      </c>
      <c r="AT853" s="17" t="s">
        <v>256</v>
      </c>
      <c r="AU853" s="17" t="s">
        <v>79</v>
      </c>
      <c r="AY853" s="17" t="s">
        <v>254</v>
      </c>
      <c r="BE853" s="176">
        <f>IF(N853="základní",J853,0)</f>
        <v>0</v>
      </c>
      <c r="BF853" s="176">
        <f>IF(N853="snížená",J853,0)</f>
        <v>0</v>
      </c>
      <c r="BG853" s="176">
        <f>IF(N853="zákl. přenesená",J853,0)</f>
        <v>0</v>
      </c>
      <c r="BH853" s="176">
        <f>IF(N853="sníž. přenesená",J853,0)</f>
        <v>0</v>
      </c>
      <c r="BI853" s="176">
        <f>IF(N853="nulová",J853,0)</f>
        <v>0</v>
      </c>
      <c r="BJ853" s="17" t="s">
        <v>9</v>
      </c>
      <c r="BK853" s="176">
        <f>ROUND(I853*H853,0)</f>
        <v>0</v>
      </c>
      <c r="BL853" s="17" t="s">
        <v>261</v>
      </c>
      <c r="BM853" s="17" t="s">
        <v>1323</v>
      </c>
    </row>
    <row r="854" spans="2:65" s="11" customFormat="1" ht="13.5" x14ac:dyDescent="0.3">
      <c r="B854" s="177"/>
      <c r="D854" s="187" t="s">
        <v>263</v>
      </c>
      <c r="E854" s="186" t="s">
        <v>3</v>
      </c>
      <c r="F854" s="188" t="s">
        <v>1317</v>
      </c>
      <c r="H854" s="189">
        <v>13.9</v>
      </c>
      <c r="I854" s="182"/>
      <c r="L854" s="177"/>
      <c r="M854" s="183"/>
      <c r="N854" s="184"/>
      <c r="O854" s="184"/>
      <c r="P854" s="184"/>
      <c r="Q854" s="184"/>
      <c r="R854" s="184"/>
      <c r="S854" s="184"/>
      <c r="T854" s="185"/>
      <c r="AT854" s="186" t="s">
        <v>263</v>
      </c>
      <c r="AU854" s="186" t="s">
        <v>79</v>
      </c>
      <c r="AV854" s="11" t="s">
        <v>79</v>
      </c>
      <c r="AW854" s="11" t="s">
        <v>36</v>
      </c>
      <c r="AX854" s="11" t="s">
        <v>72</v>
      </c>
      <c r="AY854" s="186" t="s">
        <v>254</v>
      </c>
    </row>
    <row r="855" spans="2:65" s="11" customFormat="1" ht="13.5" x14ac:dyDescent="0.3">
      <c r="B855" s="177"/>
      <c r="D855" s="187" t="s">
        <v>263</v>
      </c>
      <c r="E855" s="186" t="s">
        <v>3</v>
      </c>
      <c r="F855" s="188" t="s">
        <v>1318</v>
      </c>
      <c r="H855" s="189">
        <v>15.1</v>
      </c>
      <c r="I855" s="182"/>
      <c r="L855" s="177"/>
      <c r="M855" s="183"/>
      <c r="N855" s="184"/>
      <c r="O855" s="184"/>
      <c r="P855" s="184"/>
      <c r="Q855" s="184"/>
      <c r="R855" s="184"/>
      <c r="S855" s="184"/>
      <c r="T855" s="185"/>
      <c r="AT855" s="186" t="s">
        <v>263</v>
      </c>
      <c r="AU855" s="186" t="s">
        <v>79</v>
      </c>
      <c r="AV855" s="11" t="s">
        <v>79</v>
      </c>
      <c r="AW855" s="11" t="s">
        <v>36</v>
      </c>
      <c r="AX855" s="11" t="s">
        <v>72</v>
      </c>
      <c r="AY855" s="186" t="s">
        <v>254</v>
      </c>
    </row>
    <row r="856" spans="2:65" s="12" customFormat="1" ht="13.5" x14ac:dyDescent="0.3">
      <c r="B856" s="190"/>
      <c r="D856" s="178" t="s">
        <v>263</v>
      </c>
      <c r="E856" s="191" t="s">
        <v>1324</v>
      </c>
      <c r="F856" s="192" t="s">
        <v>1325</v>
      </c>
      <c r="H856" s="193">
        <v>29</v>
      </c>
      <c r="I856" s="194"/>
      <c r="L856" s="190"/>
      <c r="M856" s="195"/>
      <c r="N856" s="196"/>
      <c r="O856" s="196"/>
      <c r="P856" s="196"/>
      <c r="Q856" s="196"/>
      <c r="R856" s="196"/>
      <c r="S856" s="196"/>
      <c r="T856" s="197"/>
      <c r="AT856" s="198" t="s">
        <v>263</v>
      </c>
      <c r="AU856" s="198" t="s">
        <v>79</v>
      </c>
      <c r="AV856" s="12" t="s">
        <v>82</v>
      </c>
      <c r="AW856" s="12" t="s">
        <v>36</v>
      </c>
      <c r="AX856" s="12" t="s">
        <v>9</v>
      </c>
      <c r="AY856" s="198" t="s">
        <v>254</v>
      </c>
    </row>
    <row r="857" spans="2:65" s="1" customFormat="1" ht="22.5" customHeight="1" x14ac:dyDescent="0.3">
      <c r="B857" s="164"/>
      <c r="C857" s="165" t="s">
        <v>1326</v>
      </c>
      <c r="D857" s="165" t="s">
        <v>256</v>
      </c>
      <c r="E857" s="166" t="s">
        <v>1327</v>
      </c>
      <c r="F857" s="167" t="s">
        <v>1328</v>
      </c>
      <c r="G857" s="168" t="s">
        <v>375</v>
      </c>
      <c r="H857" s="169">
        <v>29</v>
      </c>
      <c r="I857" s="170"/>
      <c r="J857" s="171">
        <f>ROUND(I857*H857,0)</f>
        <v>0</v>
      </c>
      <c r="K857" s="167" t="s">
        <v>260</v>
      </c>
      <c r="L857" s="34"/>
      <c r="M857" s="172" t="s">
        <v>3</v>
      </c>
      <c r="N857" s="173" t="s">
        <v>43</v>
      </c>
      <c r="O857" s="35"/>
      <c r="P857" s="174">
        <f>O857*H857</f>
        <v>0</v>
      </c>
      <c r="Q857" s="174">
        <v>0</v>
      </c>
      <c r="R857" s="174">
        <f>Q857*H857</f>
        <v>0</v>
      </c>
      <c r="S857" s="174">
        <v>0</v>
      </c>
      <c r="T857" s="175">
        <f>S857*H857</f>
        <v>0</v>
      </c>
      <c r="AR857" s="17" t="s">
        <v>261</v>
      </c>
      <c r="AT857" s="17" t="s">
        <v>256</v>
      </c>
      <c r="AU857" s="17" t="s">
        <v>79</v>
      </c>
      <c r="AY857" s="17" t="s">
        <v>254</v>
      </c>
      <c r="BE857" s="176">
        <f>IF(N857="základní",J857,0)</f>
        <v>0</v>
      </c>
      <c r="BF857" s="176">
        <f>IF(N857="snížená",J857,0)</f>
        <v>0</v>
      </c>
      <c r="BG857" s="176">
        <f>IF(N857="zákl. přenesená",J857,0)</f>
        <v>0</v>
      </c>
      <c r="BH857" s="176">
        <f>IF(N857="sníž. přenesená",J857,0)</f>
        <v>0</v>
      </c>
      <c r="BI857" s="176">
        <f>IF(N857="nulová",J857,0)</f>
        <v>0</v>
      </c>
      <c r="BJ857" s="17" t="s">
        <v>9</v>
      </c>
      <c r="BK857" s="176">
        <f>ROUND(I857*H857,0)</f>
        <v>0</v>
      </c>
      <c r="BL857" s="17" t="s">
        <v>261</v>
      </c>
      <c r="BM857" s="17" t="s">
        <v>1329</v>
      </c>
    </row>
    <row r="858" spans="2:65" s="11" customFormat="1" ht="13.5" x14ac:dyDescent="0.3">
      <c r="B858" s="177"/>
      <c r="D858" s="187" t="s">
        <v>263</v>
      </c>
      <c r="E858" s="186" t="s">
        <v>3</v>
      </c>
      <c r="F858" s="188" t="s">
        <v>1317</v>
      </c>
      <c r="H858" s="189">
        <v>13.9</v>
      </c>
      <c r="I858" s="182"/>
      <c r="L858" s="177"/>
      <c r="M858" s="183"/>
      <c r="N858" s="184"/>
      <c r="O858" s="184"/>
      <c r="P858" s="184"/>
      <c r="Q858" s="184"/>
      <c r="R858" s="184"/>
      <c r="S858" s="184"/>
      <c r="T858" s="185"/>
      <c r="AT858" s="186" t="s">
        <v>263</v>
      </c>
      <c r="AU858" s="186" t="s">
        <v>79</v>
      </c>
      <c r="AV858" s="11" t="s">
        <v>79</v>
      </c>
      <c r="AW858" s="11" t="s">
        <v>36</v>
      </c>
      <c r="AX858" s="11" t="s">
        <v>72</v>
      </c>
      <c r="AY858" s="186" t="s">
        <v>254</v>
      </c>
    </row>
    <row r="859" spans="2:65" s="11" customFormat="1" ht="13.5" x14ac:dyDescent="0.3">
      <c r="B859" s="177"/>
      <c r="D859" s="187" t="s">
        <v>263</v>
      </c>
      <c r="E859" s="186" t="s">
        <v>3</v>
      </c>
      <c r="F859" s="188" t="s">
        <v>1318</v>
      </c>
      <c r="H859" s="189">
        <v>15.1</v>
      </c>
      <c r="I859" s="182"/>
      <c r="L859" s="177"/>
      <c r="M859" s="183"/>
      <c r="N859" s="184"/>
      <c r="O859" s="184"/>
      <c r="P859" s="184"/>
      <c r="Q859" s="184"/>
      <c r="R859" s="184"/>
      <c r="S859" s="184"/>
      <c r="T859" s="185"/>
      <c r="AT859" s="186" t="s">
        <v>263</v>
      </c>
      <c r="AU859" s="186" t="s">
        <v>79</v>
      </c>
      <c r="AV859" s="11" t="s">
        <v>79</v>
      </c>
      <c r="AW859" s="11" t="s">
        <v>36</v>
      </c>
      <c r="AX859" s="11" t="s">
        <v>72</v>
      </c>
      <c r="AY859" s="186" t="s">
        <v>254</v>
      </c>
    </row>
    <row r="860" spans="2:65" s="12" customFormat="1" ht="13.5" x14ac:dyDescent="0.3">
      <c r="B860" s="190"/>
      <c r="D860" s="178" t="s">
        <v>263</v>
      </c>
      <c r="E860" s="191" t="s">
        <v>1330</v>
      </c>
      <c r="F860" s="192" t="s">
        <v>1331</v>
      </c>
      <c r="H860" s="193">
        <v>29</v>
      </c>
      <c r="I860" s="194"/>
      <c r="L860" s="190"/>
      <c r="M860" s="195"/>
      <c r="N860" s="196"/>
      <c r="O860" s="196"/>
      <c r="P860" s="196"/>
      <c r="Q860" s="196"/>
      <c r="R860" s="196"/>
      <c r="S860" s="196"/>
      <c r="T860" s="197"/>
      <c r="AT860" s="198" t="s">
        <v>263</v>
      </c>
      <c r="AU860" s="198" t="s">
        <v>79</v>
      </c>
      <c r="AV860" s="12" t="s">
        <v>82</v>
      </c>
      <c r="AW860" s="12" t="s">
        <v>36</v>
      </c>
      <c r="AX860" s="12" t="s">
        <v>9</v>
      </c>
      <c r="AY860" s="198" t="s">
        <v>254</v>
      </c>
    </row>
    <row r="861" spans="2:65" s="1" customFormat="1" ht="22.5" customHeight="1" x14ac:dyDescent="0.3">
      <c r="B861" s="164"/>
      <c r="C861" s="165" t="s">
        <v>1332</v>
      </c>
      <c r="D861" s="165" t="s">
        <v>256</v>
      </c>
      <c r="E861" s="166" t="s">
        <v>1333</v>
      </c>
      <c r="F861" s="167" t="s">
        <v>1334</v>
      </c>
      <c r="G861" s="168" t="s">
        <v>669</v>
      </c>
      <c r="H861" s="169">
        <v>300</v>
      </c>
      <c r="I861" s="170"/>
      <c r="J861" s="171">
        <f>ROUND(I861*H861,0)</f>
        <v>0</v>
      </c>
      <c r="K861" s="167" t="s">
        <v>3</v>
      </c>
      <c r="L861" s="34"/>
      <c r="M861" s="172" t="s">
        <v>3</v>
      </c>
      <c r="N861" s="173" t="s">
        <v>43</v>
      </c>
      <c r="O861" s="35"/>
      <c r="P861" s="174">
        <f>O861*H861</f>
        <v>0</v>
      </c>
      <c r="Q861" s="174">
        <v>0</v>
      </c>
      <c r="R861" s="174">
        <f>Q861*H861</f>
        <v>0</v>
      </c>
      <c r="S861" s="174">
        <v>0</v>
      </c>
      <c r="T861" s="175">
        <f>S861*H861</f>
        <v>0</v>
      </c>
      <c r="AR861" s="17" t="s">
        <v>261</v>
      </c>
      <c r="AT861" s="17" t="s">
        <v>256</v>
      </c>
      <c r="AU861" s="17" t="s">
        <v>79</v>
      </c>
      <c r="AY861" s="17" t="s">
        <v>254</v>
      </c>
      <c r="BE861" s="176">
        <f>IF(N861="základní",J861,0)</f>
        <v>0</v>
      </c>
      <c r="BF861" s="176">
        <f>IF(N861="snížená",J861,0)</f>
        <v>0</v>
      </c>
      <c r="BG861" s="176">
        <f>IF(N861="zákl. přenesená",J861,0)</f>
        <v>0</v>
      </c>
      <c r="BH861" s="176">
        <f>IF(N861="sníž. přenesená",J861,0)</f>
        <v>0</v>
      </c>
      <c r="BI861" s="176">
        <f>IF(N861="nulová",J861,0)</f>
        <v>0</v>
      </c>
      <c r="BJ861" s="17" t="s">
        <v>9</v>
      </c>
      <c r="BK861" s="176">
        <f>ROUND(I861*H861,0)</f>
        <v>0</v>
      </c>
      <c r="BL861" s="17" t="s">
        <v>261</v>
      </c>
      <c r="BM861" s="17" t="s">
        <v>1335</v>
      </c>
    </row>
    <row r="862" spans="2:65" s="11" customFormat="1" ht="13.5" x14ac:dyDescent="0.3">
      <c r="B862" s="177"/>
      <c r="D862" s="187" t="s">
        <v>263</v>
      </c>
      <c r="E862" s="186" t="s">
        <v>3</v>
      </c>
      <c r="F862" s="188" t="s">
        <v>1336</v>
      </c>
      <c r="H862" s="189">
        <v>160</v>
      </c>
      <c r="I862" s="182"/>
      <c r="L862" s="177"/>
      <c r="M862" s="183"/>
      <c r="N862" s="184"/>
      <c r="O862" s="184"/>
      <c r="P862" s="184"/>
      <c r="Q862" s="184"/>
      <c r="R862" s="184"/>
      <c r="S862" s="184"/>
      <c r="T862" s="185"/>
      <c r="AT862" s="186" t="s">
        <v>263</v>
      </c>
      <c r="AU862" s="186" t="s">
        <v>79</v>
      </c>
      <c r="AV862" s="11" t="s">
        <v>79</v>
      </c>
      <c r="AW862" s="11" t="s">
        <v>36</v>
      </c>
      <c r="AX862" s="11" t="s">
        <v>72</v>
      </c>
      <c r="AY862" s="186" t="s">
        <v>254</v>
      </c>
    </row>
    <row r="863" spans="2:65" s="11" customFormat="1" ht="13.5" x14ac:dyDescent="0.3">
      <c r="B863" s="177"/>
      <c r="D863" s="187" t="s">
        <v>263</v>
      </c>
      <c r="E863" s="186" t="s">
        <v>3</v>
      </c>
      <c r="F863" s="188" t="s">
        <v>1337</v>
      </c>
      <c r="H863" s="189">
        <v>140</v>
      </c>
      <c r="I863" s="182"/>
      <c r="L863" s="177"/>
      <c r="M863" s="183"/>
      <c r="N863" s="184"/>
      <c r="O863" s="184"/>
      <c r="P863" s="184"/>
      <c r="Q863" s="184"/>
      <c r="R863" s="184"/>
      <c r="S863" s="184"/>
      <c r="T863" s="185"/>
      <c r="AT863" s="186" t="s">
        <v>263</v>
      </c>
      <c r="AU863" s="186" t="s">
        <v>79</v>
      </c>
      <c r="AV863" s="11" t="s">
        <v>79</v>
      </c>
      <c r="AW863" s="11" t="s">
        <v>36</v>
      </c>
      <c r="AX863" s="11" t="s">
        <v>72</v>
      </c>
      <c r="AY863" s="186" t="s">
        <v>254</v>
      </c>
    </row>
    <row r="864" spans="2:65" s="12" customFormat="1" ht="13.5" x14ac:dyDescent="0.3">
      <c r="B864" s="190"/>
      <c r="D864" s="178" t="s">
        <v>263</v>
      </c>
      <c r="E864" s="191" t="s">
        <v>139</v>
      </c>
      <c r="F864" s="192" t="s">
        <v>1338</v>
      </c>
      <c r="H864" s="193">
        <v>300</v>
      </c>
      <c r="I864" s="194"/>
      <c r="L864" s="190"/>
      <c r="M864" s="195"/>
      <c r="N864" s="196"/>
      <c r="O864" s="196"/>
      <c r="P864" s="196"/>
      <c r="Q864" s="196"/>
      <c r="R864" s="196"/>
      <c r="S864" s="196"/>
      <c r="T864" s="197"/>
      <c r="AT864" s="198" t="s">
        <v>263</v>
      </c>
      <c r="AU864" s="198" t="s">
        <v>79</v>
      </c>
      <c r="AV864" s="12" t="s">
        <v>82</v>
      </c>
      <c r="AW864" s="12" t="s">
        <v>36</v>
      </c>
      <c r="AX864" s="12" t="s">
        <v>9</v>
      </c>
      <c r="AY864" s="198" t="s">
        <v>254</v>
      </c>
    </row>
    <row r="865" spans="2:65" s="1" customFormat="1" ht="22.5" customHeight="1" x14ac:dyDescent="0.3">
      <c r="B865" s="164"/>
      <c r="C865" s="165" t="s">
        <v>1339</v>
      </c>
      <c r="D865" s="165" t="s">
        <v>256</v>
      </c>
      <c r="E865" s="166" t="s">
        <v>1340</v>
      </c>
      <c r="F865" s="167" t="s">
        <v>1341</v>
      </c>
      <c r="G865" s="168" t="s">
        <v>269</v>
      </c>
      <c r="H865" s="169">
        <v>1.778</v>
      </c>
      <c r="I865" s="170"/>
      <c r="J865" s="171">
        <f>ROUND(I865*H865,0)</f>
        <v>0</v>
      </c>
      <c r="K865" s="167" t="s">
        <v>260</v>
      </c>
      <c r="L865" s="34"/>
      <c r="M865" s="172" t="s">
        <v>3</v>
      </c>
      <c r="N865" s="173" t="s">
        <v>43</v>
      </c>
      <c r="O865" s="35"/>
      <c r="P865" s="174">
        <f>O865*H865</f>
        <v>0</v>
      </c>
      <c r="Q865" s="174">
        <v>2.3367804999999998E-2</v>
      </c>
      <c r="R865" s="174">
        <f>Q865*H865</f>
        <v>4.154795729E-2</v>
      </c>
      <c r="S865" s="174">
        <v>0</v>
      </c>
      <c r="T865" s="175">
        <f>S865*H865</f>
        <v>0</v>
      </c>
      <c r="AR865" s="17" t="s">
        <v>261</v>
      </c>
      <c r="AT865" s="17" t="s">
        <v>256</v>
      </c>
      <c r="AU865" s="17" t="s">
        <v>79</v>
      </c>
      <c r="AY865" s="17" t="s">
        <v>254</v>
      </c>
      <c r="BE865" s="176">
        <f>IF(N865="základní",J865,0)</f>
        <v>0</v>
      </c>
      <c r="BF865" s="176">
        <f>IF(N865="snížená",J865,0)</f>
        <v>0</v>
      </c>
      <c r="BG865" s="176">
        <f>IF(N865="zákl. přenesená",J865,0)</f>
        <v>0</v>
      </c>
      <c r="BH865" s="176">
        <f>IF(N865="sníž. přenesená",J865,0)</f>
        <v>0</v>
      </c>
      <c r="BI865" s="176">
        <f>IF(N865="nulová",J865,0)</f>
        <v>0</v>
      </c>
      <c r="BJ865" s="17" t="s">
        <v>9</v>
      </c>
      <c r="BK865" s="176">
        <f>ROUND(I865*H865,0)</f>
        <v>0</v>
      </c>
      <c r="BL865" s="17" t="s">
        <v>261</v>
      </c>
      <c r="BM865" s="17" t="s">
        <v>1342</v>
      </c>
    </row>
    <row r="866" spans="2:65" s="11" customFormat="1" ht="13.5" x14ac:dyDescent="0.3">
      <c r="B866" s="177"/>
      <c r="D866" s="187" t="s">
        <v>263</v>
      </c>
      <c r="E866" s="186" t="s">
        <v>3</v>
      </c>
      <c r="F866" s="188" t="s">
        <v>1343</v>
      </c>
      <c r="H866" s="189">
        <v>0.57999999999999996</v>
      </c>
      <c r="I866" s="182"/>
      <c r="L866" s="177"/>
      <c r="M866" s="183"/>
      <c r="N866" s="184"/>
      <c r="O866" s="184"/>
      <c r="P866" s="184"/>
      <c r="Q866" s="184"/>
      <c r="R866" s="184"/>
      <c r="S866" s="184"/>
      <c r="T866" s="185"/>
      <c r="AT866" s="186" t="s">
        <v>263</v>
      </c>
      <c r="AU866" s="186" t="s">
        <v>79</v>
      </c>
      <c r="AV866" s="11" t="s">
        <v>79</v>
      </c>
      <c r="AW866" s="11" t="s">
        <v>36</v>
      </c>
      <c r="AX866" s="11" t="s">
        <v>72</v>
      </c>
      <c r="AY866" s="186" t="s">
        <v>254</v>
      </c>
    </row>
    <row r="867" spans="2:65" s="11" customFormat="1" ht="13.5" x14ac:dyDescent="0.3">
      <c r="B867" s="177"/>
      <c r="D867" s="187" t="s">
        <v>263</v>
      </c>
      <c r="E867" s="186" t="s">
        <v>3</v>
      </c>
      <c r="F867" s="188" t="s">
        <v>1344</v>
      </c>
      <c r="H867" s="189">
        <v>0.51100000000000001</v>
      </c>
      <c r="I867" s="182"/>
      <c r="L867" s="177"/>
      <c r="M867" s="183"/>
      <c r="N867" s="184"/>
      <c r="O867" s="184"/>
      <c r="P867" s="184"/>
      <c r="Q867" s="184"/>
      <c r="R867" s="184"/>
      <c r="S867" s="184"/>
      <c r="T867" s="185"/>
      <c r="AT867" s="186" t="s">
        <v>263</v>
      </c>
      <c r="AU867" s="186" t="s">
        <v>79</v>
      </c>
      <c r="AV867" s="11" t="s">
        <v>79</v>
      </c>
      <c r="AW867" s="11" t="s">
        <v>36</v>
      </c>
      <c r="AX867" s="11" t="s">
        <v>72</v>
      </c>
      <c r="AY867" s="186" t="s">
        <v>254</v>
      </c>
    </row>
    <row r="868" spans="2:65" s="11" customFormat="1" ht="13.5" x14ac:dyDescent="0.3">
      <c r="B868" s="177"/>
      <c r="D868" s="187" t="s">
        <v>263</v>
      </c>
      <c r="E868" s="186" t="s">
        <v>3</v>
      </c>
      <c r="F868" s="188" t="s">
        <v>1345</v>
      </c>
      <c r="H868" s="189">
        <v>9.8000000000000004E-2</v>
      </c>
      <c r="I868" s="182"/>
      <c r="L868" s="177"/>
      <c r="M868" s="183"/>
      <c r="N868" s="184"/>
      <c r="O868" s="184"/>
      <c r="P868" s="184"/>
      <c r="Q868" s="184"/>
      <c r="R868" s="184"/>
      <c r="S868" s="184"/>
      <c r="T868" s="185"/>
      <c r="AT868" s="186" t="s">
        <v>263</v>
      </c>
      <c r="AU868" s="186" t="s">
        <v>79</v>
      </c>
      <c r="AV868" s="11" t="s">
        <v>79</v>
      </c>
      <c r="AW868" s="11" t="s">
        <v>36</v>
      </c>
      <c r="AX868" s="11" t="s">
        <v>72</v>
      </c>
      <c r="AY868" s="186" t="s">
        <v>254</v>
      </c>
    </row>
    <row r="869" spans="2:65" s="12" customFormat="1" ht="13.5" x14ac:dyDescent="0.3">
      <c r="B869" s="190"/>
      <c r="D869" s="187" t="s">
        <v>263</v>
      </c>
      <c r="E869" s="198" t="s">
        <v>3</v>
      </c>
      <c r="F869" s="199" t="s">
        <v>1346</v>
      </c>
      <c r="H869" s="200">
        <v>1.1890000000000001</v>
      </c>
      <c r="I869" s="194"/>
      <c r="L869" s="190"/>
      <c r="M869" s="195"/>
      <c r="N869" s="196"/>
      <c r="O869" s="196"/>
      <c r="P869" s="196"/>
      <c r="Q869" s="196"/>
      <c r="R869" s="196"/>
      <c r="S869" s="196"/>
      <c r="T869" s="197"/>
      <c r="AT869" s="198" t="s">
        <v>263</v>
      </c>
      <c r="AU869" s="198" t="s">
        <v>79</v>
      </c>
      <c r="AV869" s="12" t="s">
        <v>82</v>
      </c>
      <c r="AW869" s="12" t="s">
        <v>36</v>
      </c>
      <c r="AX869" s="12" t="s">
        <v>72</v>
      </c>
      <c r="AY869" s="198" t="s">
        <v>254</v>
      </c>
    </row>
    <row r="870" spans="2:65" s="11" customFormat="1" ht="13.5" x14ac:dyDescent="0.3">
      <c r="B870" s="177"/>
      <c r="D870" s="187" t="s">
        <v>263</v>
      </c>
      <c r="E870" s="186" t="s">
        <v>3</v>
      </c>
      <c r="F870" s="188" t="s">
        <v>1347</v>
      </c>
      <c r="H870" s="189">
        <v>0.58899999999999997</v>
      </c>
      <c r="I870" s="182"/>
      <c r="L870" s="177"/>
      <c r="M870" s="183"/>
      <c r="N870" s="184"/>
      <c r="O870" s="184"/>
      <c r="P870" s="184"/>
      <c r="Q870" s="184"/>
      <c r="R870" s="184"/>
      <c r="S870" s="184"/>
      <c r="T870" s="185"/>
      <c r="AT870" s="186" t="s">
        <v>263</v>
      </c>
      <c r="AU870" s="186" t="s">
        <v>79</v>
      </c>
      <c r="AV870" s="11" t="s">
        <v>79</v>
      </c>
      <c r="AW870" s="11" t="s">
        <v>36</v>
      </c>
      <c r="AX870" s="11" t="s">
        <v>72</v>
      </c>
      <c r="AY870" s="186" t="s">
        <v>254</v>
      </c>
    </row>
    <row r="871" spans="2:65" s="12" customFormat="1" ht="13.5" x14ac:dyDescent="0.3">
      <c r="B871" s="190"/>
      <c r="D871" s="187" t="s">
        <v>263</v>
      </c>
      <c r="E871" s="198" t="s">
        <v>3</v>
      </c>
      <c r="F871" s="199" t="s">
        <v>1348</v>
      </c>
      <c r="H871" s="200">
        <v>0.58899999999999997</v>
      </c>
      <c r="I871" s="194"/>
      <c r="L871" s="190"/>
      <c r="M871" s="195"/>
      <c r="N871" s="196"/>
      <c r="O871" s="196"/>
      <c r="P871" s="196"/>
      <c r="Q871" s="196"/>
      <c r="R871" s="196"/>
      <c r="S871" s="196"/>
      <c r="T871" s="197"/>
      <c r="AT871" s="198" t="s">
        <v>263</v>
      </c>
      <c r="AU871" s="198" t="s">
        <v>79</v>
      </c>
      <c r="AV871" s="12" t="s">
        <v>82</v>
      </c>
      <c r="AW871" s="12" t="s">
        <v>36</v>
      </c>
      <c r="AX871" s="12" t="s">
        <v>72</v>
      </c>
      <c r="AY871" s="198" t="s">
        <v>254</v>
      </c>
    </row>
    <row r="872" spans="2:65" s="13" customFormat="1" ht="13.5" x14ac:dyDescent="0.3">
      <c r="B872" s="201"/>
      <c r="D872" s="178" t="s">
        <v>263</v>
      </c>
      <c r="E872" s="202" t="s">
        <v>3</v>
      </c>
      <c r="F872" s="203" t="s">
        <v>326</v>
      </c>
      <c r="H872" s="204">
        <v>1.778</v>
      </c>
      <c r="I872" s="205"/>
      <c r="L872" s="201"/>
      <c r="M872" s="206"/>
      <c r="N872" s="207"/>
      <c r="O872" s="207"/>
      <c r="P872" s="207"/>
      <c r="Q872" s="207"/>
      <c r="R872" s="207"/>
      <c r="S872" s="207"/>
      <c r="T872" s="208"/>
      <c r="AT872" s="209" t="s">
        <v>263</v>
      </c>
      <c r="AU872" s="209" t="s">
        <v>79</v>
      </c>
      <c r="AV872" s="13" t="s">
        <v>85</v>
      </c>
      <c r="AW872" s="13" t="s">
        <v>36</v>
      </c>
      <c r="AX872" s="13" t="s">
        <v>9</v>
      </c>
      <c r="AY872" s="209" t="s">
        <v>254</v>
      </c>
    </row>
    <row r="873" spans="2:65" s="1" customFormat="1" ht="22.5" customHeight="1" x14ac:dyDescent="0.3">
      <c r="B873" s="164"/>
      <c r="C873" s="210" t="s">
        <v>1349</v>
      </c>
      <c r="D873" s="210" t="s">
        <v>368</v>
      </c>
      <c r="E873" s="211" t="s">
        <v>1350</v>
      </c>
      <c r="F873" s="212" t="s">
        <v>1351</v>
      </c>
      <c r="G873" s="213" t="s">
        <v>269</v>
      </c>
      <c r="H873" s="214">
        <v>1.3080000000000001</v>
      </c>
      <c r="I873" s="215"/>
      <c r="J873" s="216">
        <f>ROUND(I873*H873,0)</f>
        <v>0</v>
      </c>
      <c r="K873" s="212" t="s">
        <v>3</v>
      </c>
      <c r="L873" s="217"/>
      <c r="M873" s="218" t="s">
        <v>3</v>
      </c>
      <c r="N873" s="219" t="s">
        <v>43</v>
      </c>
      <c r="O873" s="35"/>
      <c r="P873" s="174">
        <f>O873*H873</f>
        <v>0</v>
      </c>
      <c r="Q873" s="174">
        <v>0.5</v>
      </c>
      <c r="R873" s="174">
        <f>Q873*H873</f>
        <v>0.65400000000000003</v>
      </c>
      <c r="S873" s="174">
        <v>0</v>
      </c>
      <c r="T873" s="175">
        <f>S873*H873</f>
        <v>0</v>
      </c>
      <c r="AR873" s="17" t="s">
        <v>554</v>
      </c>
      <c r="AT873" s="17" t="s">
        <v>368</v>
      </c>
      <c r="AU873" s="17" t="s">
        <v>79</v>
      </c>
      <c r="AY873" s="17" t="s">
        <v>254</v>
      </c>
      <c r="BE873" s="176">
        <f>IF(N873="základní",J873,0)</f>
        <v>0</v>
      </c>
      <c r="BF873" s="176">
        <f>IF(N873="snížená",J873,0)</f>
        <v>0</v>
      </c>
      <c r="BG873" s="176">
        <f>IF(N873="zákl. přenesená",J873,0)</f>
        <v>0</v>
      </c>
      <c r="BH873" s="176">
        <f>IF(N873="sníž. přenesená",J873,0)</f>
        <v>0</v>
      </c>
      <c r="BI873" s="176">
        <f>IF(N873="nulová",J873,0)</f>
        <v>0</v>
      </c>
      <c r="BJ873" s="17" t="s">
        <v>9</v>
      </c>
      <c r="BK873" s="176">
        <f>ROUND(I873*H873,0)</f>
        <v>0</v>
      </c>
      <c r="BL873" s="17" t="s">
        <v>261</v>
      </c>
      <c r="BM873" s="17" t="s">
        <v>1352</v>
      </c>
    </row>
    <row r="874" spans="2:65" s="11" customFormat="1" ht="13.5" x14ac:dyDescent="0.3">
      <c r="B874" s="177"/>
      <c r="D874" s="187" t="s">
        <v>263</v>
      </c>
      <c r="E874" s="186" t="s">
        <v>3</v>
      </c>
      <c r="F874" s="188" t="s">
        <v>1353</v>
      </c>
      <c r="H874" s="189">
        <v>0.63800000000000001</v>
      </c>
      <c r="I874" s="182"/>
      <c r="L874" s="177"/>
      <c r="M874" s="183"/>
      <c r="N874" s="184"/>
      <c r="O874" s="184"/>
      <c r="P874" s="184"/>
      <c r="Q874" s="184"/>
      <c r="R874" s="184"/>
      <c r="S874" s="184"/>
      <c r="T874" s="185"/>
      <c r="AT874" s="186" t="s">
        <v>263</v>
      </c>
      <c r="AU874" s="186" t="s">
        <v>79</v>
      </c>
      <c r="AV874" s="11" t="s">
        <v>79</v>
      </c>
      <c r="AW874" s="11" t="s">
        <v>36</v>
      </c>
      <c r="AX874" s="11" t="s">
        <v>72</v>
      </c>
      <c r="AY874" s="186" t="s">
        <v>254</v>
      </c>
    </row>
    <row r="875" spans="2:65" s="11" customFormat="1" ht="13.5" x14ac:dyDescent="0.3">
      <c r="B875" s="177"/>
      <c r="D875" s="187" t="s">
        <v>263</v>
      </c>
      <c r="E875" s="186" t="s">
        <v>3</v>
      </c>
      <c r="F875" s="188" t="s">
        <v>1354</v>
      </c>
      <c r="H875" s="189">
        <v>0.56200000000000006</v>
      </c>
      <c r="I875" s="182"/>
      <c r="L875" s="177"/>
      <c r="M875" s="183"/>
      <c r="N875" s="184"/>
      <c r="O875" s="184"/>
      <c r="P875" s="184"/>
      <c r="Q875" s="184"/>
      <c r="R875" s="184"/>
      <c r="S875" s="184"/>
      <c r="T875" s="185"/>
      <c r="AT875" s="186" t="s">
        <v>263</v>
      </c>
      <c r="AU875" s="186" t="s">
        <v>79</v>
      </c>
      <c r="AV875" s="11" t="s">
        <v>79</v>
      </c>
      <c r="AW875" s="11" t="s">
        <v>36</v>
      </c>
      <c r="AX875" s="11" t="s">
        <v>72</v>
      </c>
      <c r="AY875" s="186" t="s">
        <v>254</v>
      </c>
    </row>
    <row r="876" spans="2:65" s="11" customFormat="1" ht="13.5" x14ac:dyDescent="0.3">
      <c r="B876" s="177"/>
      <c r="D876" s="187" t="s">
        <v>263</v>
      </c>
      <c r="E876" s="186" t="s">
        <v>3</v>
      </c>
      <c r="F876" s="188" t="s">
        <v>1355</v>
      </c>
      <c r="H876" s="189">
        <v>0.108</v>
      </c>
      <c r="I876" s="182"/>
      <c r="L876" s="177"/>
      <c r="M876" s="183"/>
      <c r="N876" s="184"/>
      <c r="O876" s="184"/>
      <c r="P876" s="184"/>
      <c r="Q876" s="184"/>
      <c r="R876" s="184"/>
      <c r="S876" s="184"/>
      <c r="T876" s="185"/>
      <c r="AT876" s="186" t="s">
        <v>263</v>
      </c>
      <c r="AU876" s="186" t="s">
        <v>79</v>
      </c>
      <c r="AV876" s="11" t="s">
        <v>79</v>
      </c>
      <c r="AW876" s="11" t="s">
        <v>36</v>
      </c>
      <c r="AX876" s="11" t="s">
        <v>72</v>
      </c>
      <c r="AY876" s="186" t="s">
        <v>254</v>
      </c>
    </row>
    <row r="877" spans="2:65" s="12" customFormat="1" ht="13.5" x14ac:dyDescent="0.3">
      <c r="B877" s="190"/>
      <c r="D877" s="178" t="s">
        <v>263</v>
      </c>
      <c r="E877" s="191" t="s">
        <v>3</v>
      </c>
      <c r="F877" s="192" t="s">
        <v>1346</v>
      </c>
      <c r="H877" s="193">
        <v>1.3080000000000001</v>
      </c>
      <c r="I877" s="194"/>
      <c r="L877" s="190"/>
      <c r="M877" s="195"/>
      <c r="N877" s="196"/>
      <c r="O877" s="196"/>
      <c r="P877" s="196"/>
      <c r="Q877" s="196"/>
      <c r="R877" s="196"/>
      <c r="S877" s="196"/>
      <c r="T877" s="197"/>
      <c r="AT877" s="198" t="s">
        <v>263</v>
      </c>
      <c r="AU877" s="198" t="s">
        <v>79</v>
      </c>
      <c r="AV877" s="12" t="s">
        <v>82</v>
      </c>
      <c r="AW877" s="12" t="s">
        <v>36</v>
      </c>
      <c r="AX877" s="12" t="s">
        <v>9</v>
      </c>
      <c r="AY877" s="198" t="s">
        <v>254</v>
      </c>
    </row>
    <row r="878" spans="2:65" s="1" customFormat="1" ht="22.5" customHeight="1" x14ac:dyDescent="0.3">
      <c r="B878" s="164"/>
      <c r="C878" s="210" t="s">
        <v>1356</v>
      </c>
      <c r="D878" s="210" t="s">
        <v>368</v>
      </c>
      <c r="E878" s="211" t="s">
        <v>1357</v>
      </c>
      <c r="F878" s="212" t="s">
        <v>1358</v>
      </c>
      <c r="G878" s="213" t="s">
        <v>269</v>
      </c>
      <c r="H878" s="214">
        <v>0.64800000000000002</v>
      </c>
      <c r="I878" s="215"/>
      <c r="J878" s="216">
        <f>ROUND(I878*H878,0)</f>
        <v>0</v>
      </c>
      <c r="K878" s="212" t="s">
        <v>3</v>
      </c>
      <c r="L878" s="217"/>
      <c r="M878" s="218" t="s">
        <v>3</v>
      </c>
      <c r="N878" s="219" t="s">
        <v>43</v>
      </c>
      <c r="O878" s="35"/>
      <c r="P878" s="174">
        <f>O878*H878</f>
        <v>0</v>
      </c>
      <c r="Q878" s="174">
        <v>0.5</v>
      </c>
      <c r="R878" s="174">
        <f>Q878*H878</f>
        <v>0.32400000000000001</v>
      </c>
      <c r="S878" s="174">
        <v>0</v>
      </c>
      <c r="T878" s="175">
        <f>S878*H878</f>
        <v>0</v>
      </c>
      <c r="AR878" s="17" t="s">
        <v>554</v>
      </c>
      <c r="AT878" s="17" t="s">
        <v>368</v>
      </c>
      <c r="AU878" s="17" t="s">
        <v>79</v>
      </c>
      <c r="AY878" s="17" t="s">
        <v>254</v>
      </c>
      <c r="BE878" s="176">
        <f>IF(N878="základní",J878,0)</f>
        <v>0</v>
      </c>
      <c r="BF878" s="176">
        <f>IF(N878="snížená",J878,0)</f>
        <v>0</v>
      </c>
      <c r="BG878" s="176">
        <f>IF(N878="zákl. přenesená",J878,0)</f>
        <v>0</v>
      </c>
      <c r="BH878" s="176">
        <f>IF(N878="sníž. přenesená",J878,0)</f>
        <v>0</v>
      </c>
      <c r="BI878" s="176">
        <f>IF(N878="nulová",J878,0)</f>
        <v>0</v>
      </c>
      <c r="BJ878" s="17" t="s">
        <v>9</v>
      </c>
      <c r="BK878" s="176">
        <f>ROUND(I878*H878,0)</f>
        <v>0</v>
      </c>
      <c r="BL878" s="17" t="s">
        <v>261</v>
      </c>
      <c r="BM878" s="17" t="s">
        <v>1359</v>
      </c>
    </row>
    <row r="879" spans="2:65" s="11" customFormat="1" ht="13.5" x14ac:dyDescent="0.3">
      <c r="B879" s="177"/>
      <c r="D879" s="187" t="s">
        <v>263</v>
      </c>
      <c r="E879" s="186" t="s">
        <v>3</v>
      </c>
      <c r="F879" s="188" t="s">
        <v>1360</v>
      </c>
      <c r="H879" s="189">
        <v>0.64800000000000002</v>
      </c>
      <c r="I879" s="182"/>
      <c r="L879" s="177"/>
      <c r="M879" s="183"/>
      <c r="N879" s="184"/>
      <c r="O879" s="184"/>
      <c r="P879" s="184"/>
      <c r="Q879" s="184"/>
      <c r="R879" s="184"/>
      <c r="S879" s="184"/>
      <c r="T879" s="185"/>
      <c r="AT879" s="186" t="s">
        <v>263</v>
      </c>
      <c r="AU879" s="186" t="s">
        <v>79</v>
      </c>
      <c r="AV879" s="11" t="s">
        <v>79</v>
      </c>
      <c r="AW879" s="11" t="s">
        <v>36</v>
      </c>
      <c r="AX879" s="11" t="s">
        <v>72</v>
      </c>
      <c r="AY879" s="186" t="s">
        <v>254</v>
      </c>
    </row>
    <row r="880" spans="2:65" s="12" customFormat="1" ht="13.5" x14ac:dyDescent="0.3">
      <c r="B880" s="190"/>
      <c r="D880" s="178" t="s">
        <v>263</v>
      </c>
      <c r="E880" s="191" t="s">
        <v>3</v>
      </c>
      <c r="F880" s="192" t="s">
        <v>1348</v>
      </c>
      <c r="H880" s="193">
        <v>0.64800000000000002</v>
      </c>
      <c r="I880" s="194"/>
      <c r="L880" s="190"/>
      <c r="M880" s="195"/>
      <c r="N880" s="196"/>
      <c r="O880" s="196"/>
      <c r="P880" s="196"/>
      <c r="Q880" s="196"/>
      <c r="R880" s="196"/>
      <c r="S880" s="196"/>
      <c r="T880" s="197"/>
      <c r="AT880" s="198" t="s">
        <v>263</v>
      </c>
      <c r="AU880" s="198" t="s">
        <v>79</v>
      </c>
      <c r="AV880" s="12" t="s">
        <v>82</v>
      </c>
      <c r="AW880" s="12" t="s">
        <v>36</v>
      </c>
      <c r="AX880" s="12" t="s">
        <v>9</v>
      </c>
      <c r="AY880" s="198" t="s">
        <v>254</v>
      </c>
    </row>
    <row r="881" spans="2:65" s="1" customFormat="1" ht="31.5" customHeight="1" x14ac:dyDescent="0.3">
      <c r="B881" s="164"/>
      <c r="C881" s="165" t="s">
        <v>1361</v>
      </c>
      <c r="D881" s="165" t="s">
        <v>256</v>
      </c>
      <c r="E881" s="166" t="s">
        <v>1362</v>
      </c>
      <c r="F881" s="167" t="s">
        <v>1363</v>
      </c>
      <c r="G881" s="168" t="s">
        <v>669</v>
      </c>
      <c r="H881" s="169">
        <v>308.3</v>
      </c>
      <c r="I881" s="170"/>
      <c r="J881" s="171">
        <f>ROUND(I881*H881,0)</f>
        <v>0</v>
      </c>
      <c r="K881" s="167" t="s">
        <v>260</v>
      </c>
      <c r="L881" s="34"/>
      <c r="M881" s="172" t="s">
        <v>3</v>
      </c>
      <c r="N881" s="173" t="s">
        <v>43</v>
      </c>
      <c r="O881" s="35"/>
      <c r="P881" s="174">
        <f>O881*H881</f>
        <v>0</v>
      </c>
      <c r="Q881" s="174">
        <v>0</v>
      </c>
      <c r="R881" s="174">
        <f>Q881*H881</f>
        <v>0</v>
      </c>
      <c r="S881" s="174">
        <v>0</v>
      </c>
      <c r="T881" s="175">
        <f>S881*H881</f>
        <v>0</v>
      </c>
      <c r="AR881" s="17" t="s">
        <v>261</v>
      </c>
      <c r="AT881" s="17" t="s">
        <v>256</v>
      </c>
      <c r="AU881" s="17" t="s">
        <v>79</v>
      </c>
      <c r="AY881" s="17" t="s">
        <v>254</v>
      </c>
      <c r="BE881" s="176">
        <f>IF(N881="základní",J881,0)</f>
        <v>0</v>
      </c>
      <c r="BF881" s="176">
        <f>IF(N881="snížená",J881,0)</f>
        <v>0</v>
      </c>
      <c r="BG881" s="176">
        <f>IF(N881="zákl. přenesená",J881,0)</f>
        <v>0</v>
      </c>
      <c r="BH881" s="176">
        <f>IF(N881="sníž. přenesená",J881,0)</f>
        <v>0</v>
      </c>
      <c r="BI881" s="176">
        <f>IF(N881="nulová",J881,0)</f>
        <v>0</v>
      </c>
      <c r="BJ881" s="17" t="s">
        <v>9</v>
      </c>
      <c r="BK881" s="176">
        <f>ROUND(I881*H881,0)</f>
        <v>0</v>
      </c>
      <c r="BL881" s="17" t="s">
        <v>261</v>
      </c>
      <c r="BM881" s="17" t="s">
        <v>1364</v>
      </c>
    </row>
    <row r="882" spans="2:65" s="11" customFormat="1" ht="13.5" x14ac:dyDescent="0.3">
      <c r="B882" s="177"/>
      <c r="D882" s="187" t="s">
        <v>263</v>
      </c>
      <c r="E882" s="186" t="s">
        <v>3</v>
      </c>
      <c r="F882" s="188" t="s">
        <v>1365</v>
      </c>
      <c r="H882" s="189">
        <v>160</v>
      </c>
      <c r="I882" s="182"/>
      <c r="L882" s="177"/>
      <c r="M882" s="183"/>
      <c r="N882" s="184"/>
      <c r="O882" s="184"/>
      <c r="P882" s="184"/>
      <c r="Q882" s="184"/>
      <c r="R882" s="184"/>
      <c r="S882" s="184"/>
      <c r="T882" s="185"/>
      <c r="AT882" s="186" t="s">
        <v>263</v>
      </c>
      <c r="AU882" s="186" t="s">
        <v>79</v>
      </c>
      <c r="AV882" s="11" t="s">
        <v>79</v>
      </c>
      <c r="AW882" s="11" t="s">
        <v>36</v>
      </c>
      <c r="AX882" s="11" t="s">
        <v>72</v>
      </c>
      <c r="AY882" s="186" t="s">
        <v>254</v>
      </c>
    </row>
    <row r="883" spans="2:65" s="12" customFormat="1" ht="13.5" x14ac:dyDescent="0.3">
      <c r="B883" s="190"/>
      <c r="D883" s="187" t="s">
        <v>263</v>
      </c>
      <c r="E883" s="198" t="s">
        <v>136</v>
      </c>
      <c r="F883" s="199" t="s">
        <v>1366</v>
      </c>
      <c r="H883" s="200">
        <v>160</v>
      </c>
      <c r="I883" s="194"/>
      <c r="L883" s="190"/>
      <c r="M883" s="195"/>
      <c r="N883" s="196"/>
      <c r="O883" s="196"/>
      <c r="P883" s="196"/>
      <c r="Q883" s="196"/>
      <c r="R883" s="196"/>
      <c r="S883" s="196"/>
      <c r="T883" s="197"/>
      <c r="AT883" s="198" t="s">
        <v>263</v>
      </c>
      <c r="AU883" s="198" t="s">
        <v>79</v>
      </c>
      <c r="AV883" s="12" t="s">
        <v>82</v>
      </c>
      <c r="AW883" s="12" t="s">
        <v>36</v>
      </c>
      <c r="AX883" s="12" t="s">
        <v>72</v>
      </c>
      <c r="AY883" s="198" t="s">
        <v>254</v>
      </c>
    </row>
    <row r="884" spans="2:65" s="11" customFormat="1" ht="13.5" x14ac:dyDescent="0.3">
      <c r="B884" s="177"/>
      <c r="D884" s="187" t="s">
        <v>263</v>
      </c>
      <c r="E884" s="186" t="s">
        <v>3</v>
      </c>
      <c r="F884" s="188" t="s">
        <v>1367</v>
      </c>
      <c r="H884" s="189">
        <v>13.3</v>
      </c>
      <c r="I884" s="182"/>
      <c r="L884" s="177"/>
      <c r="M884" s="183"/>
      <c r="N884" s="184"/>
      <c r="O884" s="184"/>
      <c r="P884" s="184"/>
      <c r="Q884" s="184"/>
      <c r="R884" s="184"/>
      <c r="S884" s="184"/>
      <c r="T884" s="185"/>
      <c r="AT884" s="186" t="s">
        <v>263</v>
      </c>
      <c r="AU884" s="186" t="s">
        <v>79</v>
      </c>
      <c r="AV884" s="11" t="s">
        <v>79</v>
      </c>
      <c r="AW884" s="11" t="s">
        <v>36</v>
      </c>
      <c r="AX884" s="11" t="s">
        <v>72</v>
      </c>
      <c r="AY884" s="186" t="s">
        <v>254</v>
      </c>
    </row>
    <row r="885" spans="2:65" s="12" customFormat="1" ht="13.5" x14ac:dyDescent="0.3">
      <c r="B885" s="190"/>
      <c r="D885" s="187" t="s">
        <v>263</v>
      </c>
      <c r="E885" s="198" t="s">
        <v>145</v>
      </c>
      <c r="F885" s="199" t="s">
        <v>1368</v>
      </c>
      <c r="H885" s="200">
        <v>13.3</v>
      </c>
      <c r="I885" s="194"/>
      <c r="L885" s="190"/>
      <c r="M885" s="195"/>
      <c r="N885" s="196"/>
      <c r="O885" s="196"/>
      <c r="P885" s="196"/>
      <c r="Q885" s="196"/>
      <c r="R885" s="196"/>
      <c r="S885" s="196"/>
      <c r="T885" s="197"/>
      <c r="AT885" s="198" t="s">
        <v>263</v>
      </c>
      <c r="AU885" s="198" t="s">
        <v>79</v>
      </c>
      <c r="AV885" s="12" t="s">
        <v>82</v>
      </c>
      <c r="AW885" s="12" t="s">
        <v>36</v>
      </c>
      <c r="AX885" s="12" t="s">
        <v>72</v>
      </c>
      <c r="AY885" s="198" t="s">
        <v>254</v>
      </c>
    </row>
    <row r="886" spans="2:65" s="11" customFormat="1" ht="13.5" x14ac:dyDescent="0.3">
      <c r="B886" s="177"/>
      <c r="D886" s="187" t="s">
        <v>263</v>
      </c>
      <c r="E886" s="186" t="s">
        <v>3</v>
      </c>
      <c r="F886" s="188" t="s">
        <v>1369</v>
      </c>
      <c r="H886" s="189">
        <v>67</v>
      </c>
      <c r="I886" s="182"/>
      <c r="L886" s="177"/>
      <c r="M886" s="183"/>
      <c r="N886" s="184"/>
      <c r="O886" s="184"/>
      <c r="P886" s="184"/>
      <c r="Q886" s="184"/>
      <c r="R886" s="184"/>
      <c r="S886" s="184"/>
      <c r="T886" s="185"/>
      <c r="AT886" s="186" t="s">
        <v>263</v>
      </c>
      <c r="AU886" s="186" t="s">
        <v>79</v>
      </c>
      <c r="AV886" s="11" t="s">
        <v>79</v>
      </c>
      <c r="AW886" s="11" t="s">
        <v>36</v>
      </c>
      <c r="AX886" s="11" t="s">
        <v>72</v>
      </c>
      <c r="AY886" s="186" t="s">
        <v>254</v>
      </c>
    </row>
    <row r="887" spans="2:65" s="11" customFormat="1" ht="13.5" x14ac:dyDescent="0.3">
      <c r="B887" s="177"/>
      <c r="D887" s="187" t="s">
        <v>263</v>
      </c>
      <c r="E887" s="186" t="s">
        <v>3</v>
      </c>
      <c r="F887" s="188" t="s">
        <v>1370</v>
      </c>
      <c r="H887" s="189">
        <v>56</v>
      </c>
      <c r="I887" s="182"/>
      <c r="L887" s="177"/>
      <c r="M887" s="183"/>
      <c r="N887" s="184"/>
      <c r="O887" s="184"/>
      <c r="P887" s="184"/>
      <c r="Q887" s="184"/>
      <c r="R887" s="184"/>
      <c r="S887" s="184"/>
      <c r="T887" s="185"/>
      <c r="AT887" s="186" t="s">
        <v>263</v>
      </c>
      <c r="AU887" s="186" t="s">
        <v>79</v>
      </c>
      <c r="AV887" s="11" t="s">
        <v>79</v>
      </c>
      <c r="AW887" s="11" t="s">
        <v>36</v>
      </c>
      <c r="AX887" s="11" t="s">
        <v>72</v>
      </c>
      <c r="AY887" s="186" t="s">
        <v>254</v>
      </c>
    </row>
    <row r="888" spans="2:65" s="12" customFormat="1" ht="13.5" x14ac:dyDescent="0.3">
      <c r="B888" s="190"/>
      <c r="D888" s="187" t="s">
        <v>263</v>
      </c>
      <c r="E888" s="198" t="s">
        <v>148</v>
      </c>
      <c r="F888" s="199" t="s">
        <v>1371</v>
      </c>
      <c r="H888" s="200">
        <v>123</v>
      </c>
      <c r="I888" s="194"/>
      <c r="L888" s="190"/>
      <c r="M888" s="195"/>
      <c r="N888" s="196"/>
      <c r="O888" s="196"/>
      <c r="P888" s="196"/>
      <c r="Q888" s="196"/>
      <c r="R888" s="196"/>
      <c r="S888" s="196"/>
      <c r="T888" s="197"/>
      <c r="AT888" s="198" t="s">
        <v>263</v>
      </c>
      <c r="AU888" s="198" t="s">
        <v>79</v>
      </c>
      <c r="AV888" s="12" t="s">
        <v>82</v>
      </c>
      <c r="AW888" s="12" t="s">
        <v>36</v>
      </c>
      <c r="AX888" s="12" t="s">
        <v>72</v>
      </c>
      <c r="AY888" s="198" t="s">
        <v>254</v>
      </c>
    </row>
    <row r="889" spans="2:65" s="11" customFormat="1" ht="13.5" x14ac:dyDescent="0.3">
      <c r="B889" s="177"/>
      <c r="D889" s="187" t="s">
        <v>263</v>
      </c>
      <c r="E889" s="186" t="s">
        <v>3</v>
      </c>
      <c r="F889" s="188" t="s">
        <v>1372</v>
      </c>
      <c r="H889" s="189">
        <v>5.4</v>
      </c>
      <c r="I889" s="182"/>
      <c r="L889" s="177"/>
      <c r="M889" s="183"/>
      <c r="N889" s="184"/>
      <c r="O889" s="184"/>
      <c r="P889" s="184"/>
      <c r="Q889" s="184"/>
      <c r="R889" s="184"/>
      <c r="S889" s="184"/>
      <c r="T889" s="185"/>
      <c r="AT889" s="186" t="s">
        <v>263</v>
      </c>
      <c r="AU889" s="186" t="s">
        <v>79</v>
      </c>
      <c r="AV889" s="11" t="s">
        <v>79</v>
      </c>
      <c r="AW889" s="11" t="s">
        <v>36</v>
      </c>
      <c r="AX889" s="11" t="s">
        <v>72</v>
      </c>
      <c r="AY889" s="186" t="s">
        <v>254</v>
      </c>
    </row>
    <row r="890" spans="2:65" s="11" customFormat="1" ht="13.5" x14ac:dyDescent="0.3">
      <c r="B890" s="177"/>
      <c r="D890" s="187" t="s">
        <v>263</v>
      </c>
      <c r="E890" s="186" t="s">
        <v>3</v>
      </c>
      <c r="F890" s="188" t="s">
        <v>1373</v>
      </c>
      <c r="H890" s="189">
        <v>3.4</v>
      </c>
      <c r="I890" s="182"/>
      <c r="L890" s="177"/>
      <c r="M890" s="183"/>
      <c r="N890" s="184"/>
      <c r="O890" s="184"/>
      <c r="P890" s="184"/>
      <c r="Q890" s="184"/>
      <c r="R890" s="184"/>
      <c r="S890" s="184"/>
      <c r="T890" s="185"/>
      <c r="AT890" s="186" t="s">
        <v>263</v>
      </c>
      <c r="AU890" s="186" t="s">
        <v>79</v>
      </c>
      <c r="AV890" s="11" t="s">
        <v>79</v>
      </c>
      <c r="AW890" s="11" t="s">
        <v>36</v>
      </c>
      <c r="AX890" s="11" t="s">
        <v>72</v>
      </c>
      <c r="AY890" s="186" t="s">
        <v>254</v>
      </c>
    </row>
    <row r="891" spans="2:65" s="12" customFormat="1" ht="13.5" x14ac:dyDescent="0.3">
      <c r="B891" s="190"/>
      <c r="D891" s="187" t="s">
        <v>263</v>
      </c>
      <c r="E891" s="198" t="s">
        <v>152</v>
      </c>
      <c r="F891" s="199" t="s">
        <v>1374</v>
      </c>
      <c r="H891" s="200">
        <v>8.8000000000000007</v>
      </c>
      <c r="I891" s="194"/>
      <c r="L891" s="190"/>
      <c r="M891" s="195"/>
      <c r="N891" s="196"/>
      <c r="O891" s="196"/>
      <c r="P891" s="196"/>
      <c r="Q891" s="196"/>
      <c r="R891" s="196"/>
      <c r="S891" s="196"/>
      <c r="T891" s="197"/>
      <c r="AT891" s="198" t="s">
        <v>263</v>
      </c>
      <c r="AU891" s="198" t="s">
        <v>79</v>
      </c>
      <c r="AV891" s="12" t="s">
        <v>82</v>
      </c>
      <c r="AW891" s="12" t="s">
        <v>36</v>
      </c>
      <c r="AX891" s="12" t="s">
        <v>72</v>
      </c>
      <c r="AY891" s="198" t="s">
        <v>254</v>
      </c>
    </row>
    <row r="892" spans="2:65" s="11" customFormat="1" ht="13.5" x14ac:dyDescent="0.3">
      <c r="B892" s="177"/>
      <c r="D892" s="187" t="s">
        <v>263</v>
      </c>
      <c r="E892" s="186" t="s">
        <v>3</v>
      </c>
      <c r="F892" s="188" t="s">
        <v>1375</v>
      </c>
      <c r="H892" s="189">
        <v>1.6</v>
      </c>
      <c r="I892" s="182"/>
      <c r="L892" s="177"/>
      <c r="M892" s="183"/>
      <c r="N892" s="184"/>
      <c r="O892" s="184"/>
      <c r="P892" s="184"/>
      <c r="Q892" s="184"/>
      <c r="R892" s="184"/>
      <c r="S892" s="184"/>
      <c r="T892" s="185"/>
      <c r="AT892" s="186" t="s">
        <v>263</v>
      </c>
      <c r="AU892" s="186" t="s">
        <v>79</v>
      </c>
      <c r="AV892" s="11" t="s">
        <v>79</v>
      </c>
      <c r="AW892" s="11" t="s">
        <v>36</v>
      </c>
      <c r="AX892" s="11" t="s">
        <v>72</v>
      </c>
      <c r="AY892" s="186" t="s">
        <v>254</v>
      </c>
    </row>
    <row r="893" spans="2:65" s="11" customFormat="1" ht="13.5" x14ac:dyDescent="0.3">
      <c r="B893" s="177"/>
      <c r="D893" s="187" t="s">
        <v>263</v>
      </c>
      <c r="E893" s="186" t="s">
        <v>3</v>
      </c>
      <c r="F893" s="188" t="s">
        <v>1376</v>
      </c>
      <c r="H893" s="189">
        <v>1.6</v>
      </c>
      <c r="I893" s="182"/>
      <c r="L893" s="177"/>
      <c r="M893" s="183"/>
      <c r="N893" s="184"/>
      <c r="O893" s="184"/>
      <c r="P893" s="184"/>
      <c r="Q893" s="184"/>
      <c r="R893" s="184"/>
      <c r="S893" s="184"/>
      <c r="T893" s="185"/>
      <c r="AT893" s="186" t="s">
        <v>263</v>
      </c>
      <c r="AU893" s="186" t="s">
        <v>79</v>
      </c>
      <c r="AV893" s="11" t="s">
        <v>79</v>
      </c>
      <c r="AW893" s="11" t="s">
        <v>36</v>
      </c>
      <c r="AX893" s="11" t="s">
        <v>72</v>
      </c>
      <c r="AY893" s="186" t="s">
        <v>254</v>
      </c>
    </row>
    <row r="894" spans="2:65" s="12" customFormat="1" ht="13.5" x14ac:dyDescent="0.3">
      <c r="B894" s="190"/>
      <c r="D894" s="187" t="s">
        <v>263</v>
      </c>
      <c r="E894" s="198" t="s">
        <v>155</v>
      </c>
      <c r="F894" s="199" t="s">
        <v>1377</v>
      </c>
      <c r="H894" s="200">
        <v>3.2</v>
      </c>
      <c r="I894" s="194"/>
      <c r="L894" s="190"/>
      <c r="M894" s="195"/>
      <c r="N894" s="196"/>
      <c r="O894" s="196"/>
      <c r="P894" s="196"/>
      <c r="Q894" s="196"/>
      <c r="R894" s="196"/>
      <c r="S894" s="196"/>
      <c r="T894" s="197"/>
      <c r="AT894" s="198" t="s">
        <v>263</v>
      </c>
      <c r="AU894" s="198" t="s">
        <v>79</v>
      </c>
      <c r="AV894" s="12" t="s">
        <v>82</v>
      </c>
      <c r="AW894" s="12" t="s">
        <v>36</v>
      </c>
      <c r="AX894" s="12" t="s">
        <v>72</v>
      </c>
      <c r="AY894" s="198" t="s">
        <v>254</v>
      </c>
    </row>
    <row r="895" spans="2:65" s="13" customFormat="1" ht="13.5" x14ac:dyDescent="0.3">
      <c r="B895" s="201"/>
      <c r="D895" s="178" t="s">
        <v>263</v>
      </c>
      <c r="E895" s="202" t="s">
        <v>3</v>
      </c>
      <c r="F895" s="203" t="s">
        <v>326</v>
      </c>
      <c r="H895" s="204">
        <v>308.3</v>
      </c>
      <c r="I895" s="205"/>
      <c r="L895" s="201"/>
      <c r="M895" s="206"/>
      <c r="N895" s="207"/>
      <c r="O895" s="207"/>
      <c r="P895" s="207"/>
      <c r="Q895" s="207"/>
      <c r="R895" s="207"/>
      <c r="S895" s="207"/>
      <c r="T895" s="208"/>
      <c r="AT895" s="209" t="s">
        <v>263</v>
      </c>
      <c r="AU895" s="209" t="s">
        <v>79</v>
      </c>
      <c r="AV895" s="13" t="s">
        <v>85</v>
      </c>
      <c r="AW895" s="13" t="s">
        <v>36</v>
      </c>
      <c r="AX895" s="13" t="s">
        <v>9</v>
      </c>
      <c r="AY895" s="209" t="s">
        <v>254</v>
      </c>
    </row>
    <row r="896" spans="2:65" s="1" customFormat="1" ht="22.5" customHeight="1" x14ac:dyDescent="0.3">
      <c r="B896" s="164"/>
      <c r="C896" s="165" t="s">
        <v>1378</v>
      </c>
      <c r="D896" s="165" t="s">
        <v>256</v>
      </c>
      <c r="E896" s="166" t="s">
        <v>1379</v>
      </c>
      <c r="F896" s="167" t="s">
        <v>1380</v>
      </c>
      <c r="G896" s="168" t="s">
        <v>669</v>
      </c>
      <c r="H896" s="169">
        <v>415.7</v>
      </c>
      <c r="I896" s="170"/>
      <c r="J896" s="171">
        <f>ROUND(I896*H896,0)</f>
        <v>0</v>
      </c>
      <c r="K896" s="167" t="s">
        <v>260</v>
      </c>
      <c r="L896" s="34"/>
      <c r="M896" s="172" t="s">
        <v>3</v>
      </c>
      <c r="N896" s="173" t="s">
        <v>43</v>
      </c>
      <c r="O896" s="35"/>
      <c r="P896" s="174">
        <f>O896*H896</f>
        <v>0</v>
      </c>
      <c r="Q896" s="174">
        <v>0</v>
      </c>
      <c r="R896" s="174">
        <f>Q896*H896</f>
        <v>0</v>
      </c>
      <c r="S896" s="174">
        <v>0</v>
      </c>
      <c r="T896" s="175">
        <f>S896*H896</f>
        <v>0</v>
      </c>
      <c r="AR896" s="17" t="s">
        <v>261</v>
      </c>
      <c r="AT896" s="17" t="s">
        <v>256</v>
      </c>
      <c r="AU896" s="17" t="s">
        <v>79</v>
      </c>
      <c r="AY896" s="17" t="s">
        <v>254</v>
      </c>
      <c r="BE896" s="176">
        <f>IF(N896="základní",J896,0)</f>
        <v>0</v>
      </c>
      <c r="BF896" s="176">
        <f>IF(N896="snížená",J896,0)</f>
        <v>0</v>
      </c>
      <c r="BG896" s="176">
        <f>IF(N896="zákl. přenesená",J896,0)</f>
        <v>0</v>
      </c>
      <c r="BH896" s="176">
        <f>IF(N896="sníž. přenesená",J896,0)</f>
        <v>0</v>
      </c>
      <c r="BI896" s="176">
        <f>IF(N896="nulová",J896,0)</f>
        <v>0</v>
      </c>
      <c r="BJ896" s="17" t="s">
        <v>9</v>
      </c>
      <c r="BK896" s="176">
        <f>ROUND(I896*H896,0)</f>
        <v>0</v>
      </c>
      <c r="BL896" s="17" t="s">
        <v>261</v>
      </c>
      <c r="BM896" s="17" t="s">
        <v>1381</v>
      </c>
    </row>
    <row r="897" spans="2:65" s="11" customFormat="1" ht="13.5" x14ac:dyDescent="0.3">
      <c r="B897" s="177"/>
      <c r="D897" s="187" t="s">
        <v>263</v>
      </c>
      <c r="E897" s="186" t="s">
        <v>3</v>
      </c>
      <c r="F897" s="188" t="s">
        <v>1382</v>
      </c>
      <c r="H897" s="189">
        <v>150</v>
      </c>
      <c r="I897" s="182"/>
      <c r="L897" s="177"/>
      <c r="M897" s="183"/>
      <c r="N897" s="184"/>
      <c r="O897" s="184"/>
      <c r="P897" s="184"/>
      <c r="Q897" s="184"/>
      <c r="R897" s="184"/>
      <c r="S897" s="184"/>
      <c r="T897" s="185"/>
      <c r="AT897" s="186" t="s">
        <v>263</v>
      </c>
      <c r="AU897" s="186" t="s">
        <v>79</v>
      </c>
      <c r="AV897" s="11" t="s">
        <v>79</v>
      </c>
      <c r="AW897" s="11" t="s">
        <v>36</v>
      </c>
      <c r="AX897" s="11" t="s">
        <v>72</v>
      </c>
      <c r="AY897" s="186" t="s">
        <v>254</v>
      </c>
    </row>
    <row r="898" spans="2:65" s="11" customFormat="1" ht="13.5" x14ac:dyDescent="0.3">
      <c r="B898" s="177"/>
      <c r="D898" s="187" t="s">
        <v>263</v>
      </c>
      <c r="E898" s="186" t="s">
        <v>3</v>
      </c>
      <c r="F898" s="188" t="s">
        <v>1383</v>
      </c>
      <c r="H898" s="189">
        <v>90</v>
      </c>
      <c r="I898" s="182"/>
      <c r="L898" s="177"/>
      <c r="M898" s="183"/>
      <c r="N898" s="184"/>
      <c r="O898" s="184"/>
      <c r="P898" s="184"/>
      <c r="Q898" s="184"/>
      <c r="R898" s="184"/>
      <c r="S898" s="184"/>
      <c r="T898" s="185"/>
      <c r="AT898" s="186" t="s">
        <v>263</v>
      </c>
      <c r="AU898" s="186" t="s">
        <v>79</v>
      </c>
      <c r="AV898" s="11" t="s">
        <v>79</v>
      </c>
      <c r="AW898" s="11" t="s">
        <v>36</v>
      </c>
      <c r="AX898" s="11" t="s">
        <v>72</v>
      </c>
      <c r="AY898" s="186" t="s">
        <v>254</v>
      </c>
    </row>
    <row r="899" spans="2:65" s="11" customFormat="1" ht="13.5" x14ac:dyDescent="0.3">
      <c r="B899" s="177"/>
      <c r="D899" s="187" t="s">
        <v>263</v>
      </c>
      <c r="E899" s="186" t="s">
        <v>3</v>
      </c>
      <c r="F899" s="188" t="s">
        <v>1384</v>
      </c>
      <c r="H899" s="189">
        <v>54</v>
      </c>
      <c r="I899" s="182"/>
      <c r="L899" s="177"/>
      <c r="M899" s="183"/>
      <c r="N899" s="184"/>
      <c r="O899" s="184"/>
      <c r="P899" s="184"/>
      <c r="Q899" s="184"/>
      <c r="R899" s="184"/>
      <c r="S899" s="184"/>
      <c r="T899" s="185"/>
      <c r="AT899" s="186" t="s">
        <v>263</v>
      </c>
      <c r="AU899" s="186" t="s">
        <v>79</v>
      </c>
      <c r="AV899" s="11" t="s">
        <v>79</v>
      </c>
      <c r="AW899" s="11" t="s">
        <v>36</v>
      </c>
      <c r="AX899" s="11" t="s">
        <v>72</v>
      </c>
      <c r="AY899" s="186" t="s">
        <v>254</v>
      </c>
    </row>
    <row r="900" spans="2:65" s="11" customFormat="1" ht="13.5" x14ac:dyDescent="0.3">
      <c r="B900" s="177"/>
      <c r="D900" s="187" t="s">
        <v>263</v>
      </c>
      <c r="E900" s="186" t="s">
        <v>3</v>
      </c>
      <c r="F900" s="188" t="s">
        <v>1385</v>
      </c>
      <c r="H900" s="189">
        <v>83.5</v>
      </c>
      <c r="I900" s="182"/>
      <c r="L900" s="177"/>
      <c r="M900" s="183"/>
      <c r="N900" s="184"/>
      <c r="O900" s="184"/>
      <c r="P900" s="184"/>
      <c r="Q900" s="184"/>
      <c r="R900" s="184"/>
      <c r="S900" s="184"/>
      <c r="T900" s="185"/>
      <c r="AT900" s="186" t="s">
        <v>263</v>
      </c>
      <c r="AU900" s="186" t="s">
        <v>79</v>
      </c>
      <c r="AV900" s="11" t="s">
        <v>79</v>
      </c>
      <c r="AW900" s="11" t="s">
        <v>36</v>
      </c>
      <c r="AX900" s="11" t="s">
        <v>72</v>
      </c>
      <c r="AY900" s="186" t="s">
        <v>254</v>
      </c>
    </row>
    <row r="901" spans="2:65" s="12" customFormat="1" ht="13.5" x14ac:dyDescent="0.3">
      <c r="B901" s="190"/>
      <c r="D901" s="187" t="s">
        <v>263</v>
      </c>
      <c r="E901" s="198" t="s">
        <v>158</v>
      </c>
      <c r="F901" s="199" t="s">
        <v>1386</v>
      </c>
      <c r="H901" s="200">
        <v>377.5</v>
      </c>
      <c r="I901" s="194"/>
      <c r="L901" s="190"/>
      <c r="M901" s="195"/>
      <c r="N901" s="196"/>
      <c r="O901" s="196"/>
      <c r="P901" s="196"/>
      <c r="Q901" s="196"/>
      <c r="R901" s="196"/>
      <c r="S901" s="196"/>
      <c r="T901" s="197"/>
      <c r="AT901" s="198" t="s">
        <v>263</v>
      </c>
      <c r="AU901" s="198" t="s">
        <v>79</v>
      </c>
      <c r="AV901" s="12" t="s">
        <v>82</v>
      </c>
      <c r="AW901" s="12" t="s">
        <v>36</v>
      </c>
      <c r="AX901" s="12" t="s">
        <v>72</v>
      </c>
      <c r="AY901" s="198" t="s">
        <v>254</v>
      </c>
    </row>
    <row r="902" spans="2:65" s="11" customFormat="1" ht="13.5" x14ac:dyDescent="0.3">
      <c r="B902" s="177"/>
      <c r="D902" s="187" t="s">
        <v>263</v>
      </c>
      <c r="E902" s="186" t="s">
        <v>3</v>
      </c>
      <c r="F902" s="188" t="s">
        <v>1387</v>
      </c>
      <c r="H902" s="189">
        <v>2.2000000000000002</v>
      </c>
      <c r="I902" s="182"/>
      <c r="L902" s="177"/>
      <c r="M902" s="183"/>
      <c r="N902" s="184"/>
      <c r="O902" s="184"/>
      <c r="P902" s="184"/>
      <c r="Q902" s="184"/>
      <c r="R902" s="184"/>
      <c r="S902" s="184"/>
      <c r="T902" s="185"/>
      <c r="AT902" s="186" t="s">
        <v>263</v>
      </c>
      <c r="AU902" s="186" t="s">
        <v>79</v>
      </c>
      <c r="AV902" s="11" t="s">
        <v>79</v>
      </c>
      <c r="AW902" s="11" t="s">
        <v>36</v>
      </c>
      <c r="AX902" s="11" t="s">
        <v>72</v>
      </c>
      <c r="AY902" s="186" t="s">
        <v>254</v>
      </c>
    </row>
    <row r="903" spans="2:65" s="11" customFormat="1" ht="13.5" x14ac:dyDescent="0.3">
      <c r="B903" s="177"/>
      <c r="D903" s="187" t="s">
        <v>263</v>
      </c>
      <c r="E903" s="186" t="s">
        <v>3</v>
      </c>
      <c r="F903" s="188" t="s">
        <v>1388</v>
      </c>
      <c r="H903" s="189">
        <v>36</v>
      </c>
      <c r="I903" s="182"/>
      <c r="L903" s="177"/>
      <c r="M903" s="183"/>
      <c r="N903" s="184"/>
      <c r="O903" s="184"/>
      <c r="P903" s="184"/>
      <c r="Q903" s="184"/>
      <c r="R903" s="184"/>
      <c r="S903" s="184"/>
      <c r="T903" s="185"/>
      <c r="AT903" s="186" t="s">
        <v>263</v>
      </c>
      <c r="AU903" s="186" t="s">
        <v>79</v>
      </c>
      <c r="AV903" s="11" t="s">
        <v>79</v>
      </c>
      <c r="AW903" s="11" t="s">
        <v>36</v>
      </c>
      <c r="AX903" s="11" t="s">
        <v>72</v>
      </c>
      <c r="AY903" s="186" t="s">
        <v>254</v>
      </c>
    </row>
    <row r="904" spans="2:65" s="12" customFormat="1" ht="13.5" x14ac:dyDescent="0.3">
      <c r="B904" s="190"/>
      <c r="D904" s="187" t="s">
        <v>263</v>
      </c>
      <c r="E904" s="198" t="s">
        <v>161</v>
      </c>
      <c r="F904" s="199" t="s">
        <v>1389</v>
      </c>
      <c r="H904" s="200">
        <v>38.200000000000003</v>
      </c>
      <c r="I904" s="194"/>
      <c r="L904" s="190"/>
      <c r="M904" s="195"/>
      <c r="N904" s="196"/>
      <c r="O904" s="196"/>
      <c r="P904" s="196"/>
      <c r="Q904" s="196"/>
      <c r="R904" s="196"/>
      <c r="S904" s="196"/>
      <c r="T904" s="197"/>
      <c r="AT904" s="198" t="s">
        <v>263</v>
      </c>
      <c r="AU904" s="198" t="s">
        <v>79</v>
      </c>
      <c r="AV904" s="12" t="s">
        <v>82</v>
      </c>
      <c r="AW904" s="12" t="s">
        <v>36</v>
      </c>
      <c r="AX904" s="12" t="s">
        <v>72</v>
      </c>
      <c r="AY904" s="198" t="s">
        <v>254</v>
      </c>
    </row>
    <row r="905" spans="2:65" s="13" customFormat="1" ht="13.5" x14ac:dyDescent="0.3">
      <c r="B905" s="201"/>
      <c r="D905" s="178" t="s">
        <v>263</v>
      </c>
      <c r="E905" s="202" t="s">
        <v>3</v>
      </c>
      <c r="F905" s="203" t="s">
        <v>326</v>
      </c>
      <c r="H905" s="204">
        <v>415.7</v>
      </c>
      <c r="I905" s="205"/>
      <c r="L905" s="201"/>
      <c r="M905" s="206"/>
      <c r="N905" s="207"/>
      <c r="O905" s="207"/>
      <c r="P905" s="207"/>
      <c r="Q905" s="207"/>
      <c r="R905" s="207"/>
      <c r="S905" s="207"/>
      <c r="T905" s="208"/>
      <c r="AT905" s="209" t="s">
        <v>263</v>
      </c>
      <c r="AU905" s="209" t="s">
        <v>79</v>
      </c>
      <c r="AV905" s="13" t="s">
        <v>85</v>
      </c>
      <c r="AW905" s="13" t="s">
        <v>36</v>
      </c>
      <c r="AX905" s="13" t="s">
        <v>9</v>
      </c>
      <c r="AY905" s="209" t="s">
        <v>254</v>
      </c>
    </row>
    <row r="906" spans="2:65" s="1" customFormat="1" ht="22.5" customHeight="1" x14ac:dyDescent="0.3">
      <c r="B906" s="164"/>
      <c r="C906" s="165" t="s">
        <v>1390</v>
      </c>
      <c r="D906" s="165" t="s">
        <v>256</v>
      </c>
      <c r="E906" s="166" t="s">
        <v>1391</v>
      </c>
      <c r="F906" s="167" t="s">
        <v>1392</v>
      </c>
      <c r="G906" s="168" t="s">
        <v>669</v>
      </c>
      <c r="H906" s="169">
        <v>130.26</v>
      </c>
      <c r="I906" s="170"/>
      <c r="J906" s="171">
        <f>ROUND(I906*H906,0)</f>
        <v>0</v>
      </c>
      <c r="K906" s="167" t="s">
        <v>260</v>
      </c>
      <c r="L906" s="34"/>
      <c r="M906" s="172" t="s">
        <v>3</v>
      </c>
      <c r="N906" s="173" t="s">
        <v>43</v>
      </c>
      <c r="O906" s="35"/>
      <c r="P906" s="174">
        <f>O906*H906</f>
        <v>0</v>
      </c>
      <c r="Q906" s="174">
        <v>0</v>
      </c>
      <c r="R906" s="174">
        <f>Q906*H906</f>
        <v>0</v>
      </c>
      <c r="S906" s="174">
        <v>0</v>
      </c>
      <c r="T906" s="175">
        <f>S906*H906</f>
        <v>0</v>
      </c>
      <c r="AR906" s="17" t="s">
        <v>261</v>
      </c>
      <c r="AT906" s="17" t="s">
        <v>256</v>
      </c>
      <c r="AU906" s="17" t="s">
        <v>79</v>
      </c>
      <c r="AY906" s="17" t="s">
        <v>254</v>
      </c>
      <c r="BE906" s="176">
        <f>IF(N906="základní",J906,0)</f>
        <v>0</v>
      </c>
      <c r="BF906" s="176">
        <f>IF(N906="snížená",J906,0)</f>
        <v>0</v>
      </c>
      <c r="BG906" s="176">
        <f>IF(N906="zákl. přenesená",J906,0)</f>
        <v>0</v>
      </c>
      <c r="BH906" s="176">
        <f>IF(N906="sníž. přenesená",J906,0)</f>
        <v>0</v>
      </c>
      <c r="BI906" s="176">
        <f>IF(N906="nulová",J906,0)</f>
        <v>0</v>
      </c>
      <c r="BJ906" s="17" t="s">
        <v>9</v>
      </c>
      <c r="BK906" s="176">
        <f>ROUND(I906*H906,0)</f>
        <v>0</v>
      </c>
      <c r="BL906" s="17" t="s">
        <v>261</v>
      </c>
      <c r="BM906" s="17" t="s">
        <v>1393</v>
      </c>
    </row>
    <row r="907" spans="2:65" s="11" customFormat="1" ht="13.5" x14ac:dyDescent="0.3">
      <c r="B907" s="177"/>
      <c r="D907" s="187" t="s">
        <v>263</v>
      </c>
      <c r="E907" s="186" t="s">
        <v>3</v>
      </c>
      <c r="F907" s="188" t="s">
        <v>1394</v>
      </c>
      <c r="H907" s="189">
        <v>31</v>
      </c>
      <c r="I907" s="182"/>
      <c r="L907" s="177"/>
      <c r="M907" s="183"/>
      <c r="N907" s="184"/>
      <c r="O907" s="184"/>
      <c r="P907" s="184"/>
      <c r="Q907" s="184"/>
      <c r="R907" s="184"/>
      <c r="S907" s="184"/>
      <c r="T907" s="185"/>
      <c r="AT907" s="186" t="s">
        <v>263</v>
      </c>
      <c r="AU907" s="186" t="s">
        <v>79</v>
      </c>
      <c r="AV907" s="11" t="s">
        <v>79</v>
      </c>
      <c r="AW907" s="11" t="s">
        <v>36</v>
      </c>
      <c r="AX907" s="11" t="s">
        <v>72</v>
      </c>
      <c r="AY907" s="186" t="s">
        <v>254</v>
      </c>
    </row>
    <row r="908" spans="2:65" s="11" customFormat="1" ht="13.5" x14ac:dyDescent="0.3">
      <c r="B908" s="177"/>
      <c r="D908" s="187" t="s">
        <v>263</v>
      </c>
      <c r="E908" s="186" t="s">
        <v>3</v>
      </c>
      <c r="F908" s="188" t="s">
        <v>1395</v>
      </c>
      <c r="H908" s="189">
        <v>19.399999999999999</v>
      </c>
      <c r="I908" s="182"/>
      <c r="L908" s="177"/>
      <c r="M908" s="183"/>
      <c r="N908" s="184"/>
      <c r="O908" s="184"/>
      <c r="P908" s="184"/>
      <c r="Q908" s="184"/>
      <c r="R908" s="184"/>
      <c r="S908" s="184"/>
      <c r="T908" s="185"/>
      <c r="AT908" s="186" t="s">
        <v>263</v>
      </c>
      <c r="AU908" s="186" t="s">
        <v>79</v>
      </c>
      <c r="AV908" s="11" t="s">
        <v>79</v>
      </c>
      <c r="AW908" s="11" t="s">
        <v>36</v>
      </c>
      <c r="AX908" s="11" t="s">
        <v>72</v>
      </c>
      <c r="AY908" s="186" t="s">
        <v>254</v>
      </c>
    </row>
    <row r="909" spans="2:65" s="11" customFormat="1" ht="13.5" x14ac:dyDescent="0.3">
      <c r="B909" s="177"/>
      <c r="D909" s="187" t="s">
        <v>263</v>
      </c>
      <c r="E909" s="186" t="s">
        <v>3</v>
      </c>
      <c r="F909" s="188" t="s">
        <v>1396</v>
      </c>
      <c r="H909" s="189">
        <v>17.66</v>
      </c>
      <c r="I909" s="182"/>
      <c r="L909" s="177"/>
      <c r="M909" s="183"/>
      <c r="N909" s="184"/>
      <c r="O909" s="184"/>
      <c r="P909" s="184"/>
      <c r="Q909" s="184"/>
      <c r="R909" s="184"/>
      <c r="S909" s="184"/>
      <c r="T909" s="185"/>
      <c r="AT909" s="186" t="s">
        <v>263</v>
      </c>
      <c r="AU909" s="186" t="s">
        <v>79</v>
      </c>
      <c r="AV909" s="11" t="s">
        <v>79</v>
      </c>
      <c r="AW909" s="11" t="s">
        <v>36</v>
      </c>
      <c r="AX909" s="11" t="s">
        <v>72</v>
      </c>
      <c r="AY909" s="186" t="s">
        <v>254</v>
      </c>
    </row>
    <row r="910" spans="2:65" s="11" customFormat="1" ht="13.5" x14ac:dyDescent="0.3">
      <c r="B910" s="177"/>
      <c r="D910" s="187" t="s">
        <v>263</v>
      </c>
      <c r="E910" s="186" t="s">
        <v>3</v>
      </c>
      <c r="F910" s="188" t="s">
        <v>1397</v>
      </c>
      <c r="H910" s="189">
        <v>12.3</v>
      </c>
      <c r="I910" s="182"/>
      <c r="L910" s="177"/>
      <c r="M910" s="183"/>
      <c r="N910" s="184"/>
      <c r="O910" s="184"/>
      <c r="P910" s="184"/>
      <c r="Q910" s="184"/>
      <c r="R910" s="184"/>
      <c r="S910" s="184"/>
      <c r="T910" s="185"/>
      <c r="AT910" s="186" t="s">
        <v>263</v>
      </c>
      <c r="AU910" s="186" t="s">
        <v>79</v>
      </c>
      <c r="AV910" s="11" t="s">
        <v>79</v>
      </c>
      <c r="AW910" s="11" t="s">
        <v>36</v>
      </c>
      <c r="AX910" s="11" t="s">
        <v>72</v>
      </c>
      <c r="AY910" s="186" t="s">
        <v>254</v>
      </c>
    </row>
    <row r="911" spans="2:65" s="11" customFormat="1" ht="13.5" x14ac:dyDescent="0.3">
      <c r="B911" s="177"/>
      <c r="D911" s="187" t="s">
        <v>263</v>
      </c>
      <c r="E911" s="186" t="s">
        <v>3</v>
      </c>
      <c r="F911" s="188" t="s">
        <v>1398</v>
      </c>
      <c r="H911" s="189">
        <v>14.9</v>
      </c>
      <c r="I911" s="182"/>
      <c r="L911" s="177"/>
      <c r="M911" s="183"/>
      <c r="N911" s="184"/>
      <c r="O911" s="184"/>
      <c r="P911" s="184"/>
      <c r="Q911" s="184"/>
      <c r="R911" s="184"/>
      <c r="S911" s="184"/>
      <c r="T911" s="185"/>
      <c r="AT911" s="186" t="s">
        <v>263</v>
      </c>
      <c r="AU911" s="186" t="s">
        <v>79</v>
      </c>
      <c r="AV911" s="11" t="s">
        <v>79</v>
      </c>
      <c r="AW911" s="11" t="s">
        <v>36</v>
      </c>
      <c r="AX911" s="11" t="s">
        <v>72</v>
      </c>
      <c r="AY911" s="186" t="s">
        <v>254</v>
      </c>
    </row>
    <row r="912" spans="2:65" s="11" customFormat="1" ht="13.5" x14ac:dyDescent="0.3">
      <c r="B912" s="177"/>
      <c r="D912" s="187" t="s">
        <v>263</v>
      </c>
      <c r="E912" s="186" t="s">
        <v>3</v>
      </c>
      <c r="F912" s="188" t="s">
        <v>1399</v>
      </c>
      <c r="H912" s="189">
        <v>35</v>
      </c>
      <c r="I912" s="182"/>
      <c r="L912" s="177"/>
      <c r="M912" s="183"/>
      <c r="N912" s="184"/>
      <c r="O912" s="184"/>
      <c r="P912" s="184"/>
      <c r="Q912" s="184"/>
      <c r="R912" s="184"/>
      <c r="S912" s="184"/>
      <c r="T912" s="185"/>
      <c r="AT912" s="186" t="s">
        <v>263</v>
      </c>
      <c r="AU912" s="186" t="s">
        <v>79</v>
      </c>
      <c r="AV912" s="11" t="s">
        <v>79</v>
      </c>
      <c r="AW912" s="11" t="s">
        <v>36</v>
      </c>
      <c r="AX912" s="11" t="s">
        <v>72</v>
      </c>
      <c r="AY912" s="186" t="s">
        <v>254</v>
      </c>
    </row>
    <row r="913" spans="2:65" s="12" customFormat="1" ht="13.5" x14ac:dyDescent="0.3">
      <c r="B913" s="190"/>
      <c r="D913" s="178" t="s">
        <v>263</v>
      </c>
      <c r="E913" s="191" t="s">
        <v>164</v>
      </c>
      <c r="F913" s="192" t="s">
        <v>1400</v>
      </c>
      <c r="H913" s="193">
        <v>130.26</v>
      </c>
      <c r="I913" s="194"/>
      <c r="L913" s="190"/>
      <c r="M913" s="195"/>
      <c r="N913" s="196"/>
      <c r="O913" s="196"/>
      <c r="P913" s="196"/>
      <c r="Q913" s="196"/>
      <c r="R913" s="196"/>
      <c r="S913" s="196"/>
      <c r="T913" s="197"/>
      <c r="AT913" s="198" t="s">
        <v>263</v>
      </c>
      <c r="AU913" s="198" t="s">
        <v>79</v>
      </c>
      <c r="AV913" s="12" t="s">
        <v>82</v>
      </c>
      <c r="AW913" s="12" t="s">
        <v>36</v>
      </c>
      <c r="AX913" s="12" t="s">
        <v>9</v>
      </c>
      <c r="AY913" s="198" t="s">
        <v>254</v>
      </c>
    </row>
    <row r="914" spans="2:65" s="1" customFormat="1" ht="22.5" customHeight="1" x14ac:dyDescent="0.3">
      <c r="B914" s="164"/>
      <c r="C914" s="165" t="s">
        <v>1401</v>
      </c>
      <c r="D914" s="165" t="s">
        <v>256</v>
      </c>
      <c r="E914" s="166" t="s">
        <v>1402</v>
      </c>
      <c r="F914" s="167" t="s">
        <v>1403</v>
      </c>
      <c r="G914" s="168" t="s">
        <v>669</v>
      </c>
      <c r="H914" s="169">
        <v>292.67</v>
      </c>
      <c r="I914" s="170"/>
      <c r="J914" s="171">
        <f>ROUND(I914*H914,0)</f>
        <v>0</v>
      </c>
      <c r="K914" s="167" t="s">
        <v>260</v>
      </c>
      <c r="L914" s="34"/>
      <c r="M914" s="172" t="s">
        <v>3</v>
      </c>
      <c r="N914" s="173" t="s">
        <v>43</v>
      </c>
      <c r="O914" s="35"/>
      <c r="P914" s="174">
        <f>O914*H914</f>
        <v>0</v>
      </c>
      <c r="Q914" s="174">
        <v>0</v>
      </c>
      <c r="R914" s="174">
        <f>Q914*H914</f>
        <v>0</v>
      </c>
      <c r="S914" s="174">
        <v>0</v>
      </c>
      <c r="T914" s="175">
        <f>S914*H914</f>
        <v>0</v>
      </c>
      <c r="AR914" s="17" t="s">
        <v>261</v>
      </c>
      <c r="AT914" s="17" t="s">
        <v>256</v>
      </c>
      <c r="AU914" s="17" t="s">
        <v>79</v>
      </c>
      <c r="AY914" s="17" t="s">
        <v>254</v>
      </c>
      <c r="BE914" s="176">
        <f>IF(N914="základní",J914,0)</f>
        <v>0</v>
      </c>
      <c r="BF914" s="176">
        <f>IF(N914="snížená",J914,0)</f>
        <v>0</v>
      </c>
      <c r="BG914" s="176">
        <f>IF(N914="zákl. přenesená",J914,0)</f>
        <v>0</v>
      </c>
      <c r="BH914" s="176">
        <f>IF(N914="sníž. přenesená",J914,0)</f>
        <v>0</v>
      </c>
      <c r="BI914" s="176">
        <f>IF(N914="nulová",J914,0)</f>
        <v>0</v>
      </c>
      <c r="BJ914" s="17" t="s">
        <v>9</v>
      </c>
      <c r="BK914" s="176">
        <f>ROUND(I914*H914,0)</f>
        <v>0</v>
      </c>
      <c r="BL914" s="17" t="s">
        <v>261</v>
      </c>
      <c r="BM914" s="17" t="s">
        <v>1404</v>
      </c>
    </row>
    <row r="915" spans="2:65" s="11" customFormat="1" ht="13.5" x14ac:dyDescent="0.3">
      <c r="B915" s="177"/>
      <c r="D915" s="187" t="s">
        <v>263</v>
      </c>
      <c r="E915" s="186" t="s">
        <v>3</v>
      </c>
      <c r="F915" s="188" t="s">
        <v>1405</v>
      </c>
      <c r="H915" s="189">
        <v>88.21</v>
      </c>
      <c r="I915" s="182"/>
      <c r="L915" s="177"/>
      <c r="M915" s="183"/>
      <c r="N915" s="184"/>
      <c r="O915" s="184"/>
      <c r="P915" s="184"/>
      <c r="Q915" s="184"/>
      <c r="R915" s="184"/>
      <c r="S915" s="184"/>
      <c r="T915" s="185"/>
      <c r="AT915" s="186" t="s">
        <v>263</v>
      </c>
      <c r="AU915" s="186" t="s">
        <v>79</v>
      </c>
      <c r="AV915" s="11" t="s">
        <v>79</v>
      </c>
      <c r="AW915" s="11" t="s">
        <v>36</v>
      </c>
      <c r="AX915" s="11" t="s">
        <v>72</v>
      </c>
      <c r="AY915" s="186" t="s">
        <v>254</v>
      </c>
    </row>
    <row r="916" spans="2:65" s="11" customFormat="1" ht="13.5" x14ac:dyDescent="0.3">
      <c r="B916" s="177"/>
      <c r="D916" s="187" t="s">
        <v>263</v>
      </c>
      <c r="E916" s="186" t="s">
        <v>3</v>
      </c>
      <c r="F916" s="188" t="s">
        <v>1406</v>
      </c>
      <c r="H916" s="189">
        <v>49.15</v>
      </c>
      <c r="I916" s="182"/>
      <c r="L916" s="177"/>
      <c r="M916" s="183"/>
      <c r="N916" s="184"/>
      <c r="O916" s="184"/>
      <c r="P916" s="184"/>
      <c r="Q916" s="184"/>
      <c r="R916" s="184"/>
      <c r="S916" s="184"/>
      <c r="T916" s="185"/>
      <c r="AT916" s="186" t="s">
        <v>263</v>
      </c>
      <c r="AU916" s="186" t="s">
        <v>79</v>
      </c>
      <c r="AV916" s="11" t="s">
        <v>79</v>
      </c>
      <c r="AW916" s="11" t="s">
        <v>36</v>
      </c>
      <c r="AX916" s="11" t="s">
        <v>72</v>
      </c>
      <c r="AY916" s="186" t="s">
        <v>254</v>
      </c>
    </row>
    <row r="917" spans="2:65" s="11" customFormat="1" ht="13.5" x14ac:dyDescent="0.3">
      <c r="B917" s="177"/>
      <c r="D917" s="187" t="s">
        <v>263</v>
      </c>
      <c r="E917" s="186" t="s">
        <v>3</v>
      </c>
      <c r="F917" s="188" t="s">
        <v>1407</v>
      </c>
      <c r="H917" s="189">
        <v>24.2</v>
      </c>
      <c r="I917" s="182"/>
      <c r="L917" s="177"/>
      <c r="M917" s="183"/>
      <c r="N917" s="184"/>
      <c r="O917" s="184"/>
      <c r="P917" s="184"/>
      <c r="Q917" s="184"/>
      <c r="R917" s="184"/>
      <c r="S917" s="184"/>
      <c r="T917" s="185"/>
      <c r="AT917" s="186" t="s">
        <v>263</v>
      </c>
      <c r="AU917" s="186" t="s">
        <v>79</v>
      </c>
      <c r="AV917" s="11" t="s">
        <v>79</v>
      </c>
      <c r="AW917" s="11" t="s">
        <v>36</v>
      </c>
      <c r="AX917" s="11" t="s">
        <v>72</v>
      </c>
      <c r="AY917" s="186" t="s">
        <v>254</v>
      </c>
    </row>
    <row r="918" spans="2:65" s="11" customFormat="1" ht="13.5" x14ac:dyDescent="0.3">
      <c r="B918" s="177"/>
      <c r="D918" s="187" t="s">
        <v>263</v>
      </c>
      <c r="E918" s="186" t="s">
        <v>3</v>
      </c>
      <c r="F918" s="188" t="s">
        <v>1408</v>
      </c>
      <c r="H918" s="189">
        <v>24.2</v>
      </c>
      <c r="I918" s="182"/>
      <c r="L918" s="177"/>
      <c r="M918" s="183"/>
      <c r="N918" s="184"/>
      <c r="O918" s="184"/>
      <c r="P918" s="184"/>
      <c r="Q918" s="184"/>
      <c r="R918" s="184"/>
      <c r="S918" s="184"/>
      <c r="T918" s="185"/>
      <c r="AT918" s="186" t="s">
        <v>263</v>
      </c>
      <c r="AU918" s="186" t="s">
        <v>79</v>
      </c>
      <c r="AV918" s="11" t="s">
        <v>79</v>
      </c>
      <c r="AW918" s="11" t="s">
        <v>36</v>
      </c>
      <c r="AX918" s="11" t="s">
        <v>72</v>
      </c>
      <c r="AY918" s="186" t="s">
        <v>254</v>
      </c>
    </row>
    <row r="919" spans="2:65" s="11" customFormat="1" ht="13.5" x14ac:dyDescent="0.3">
      <c r="B919" s="177"/>
      <c r="D919" s="187" t="s">
        <v>263</v>
      </c>
      <c r="E919" s="186" t="s">
        <v>3</v>
      </c>
      <c r="F919" s="188" t="s">
        <v>1409</v>
      </c>
      <c r="H919" s="189">
        <v>18.3</v>
      </c>
      <c r="I919" s="182"/>
      <c r="L919" s="177"/>
      <c r="M919" s="183"/>
      <c r="N919" s="184"/>
      <c r="O919" s="184"/>
      <c r="P919" s="184"/>
      <c r="Q919" s="184"/>
      <c r="R919" s="184"/>
      <c r="S919" s="184"/>
      <c r="T919" s="185"/>
      <c r="AT919" s="186" t="s">
        <v>263</v>
      </c>
      <c r="AU919" s="186" t="s">
        <v>79</v>
      </c>
      <c r="AV919" s="11" t="s">
        <v>79</v>
      </c>
      <c r="AW919" s="11" t="s">
        <v>36</v>
      </c>
      <c r="AX919" s="11" t="s">
        <v>72</v>
      </c>
      <c r="AY919" s="186" t="s">
        <v>254</v>
      </c>
    </row>
    <row r="920" spans="2:65" s="11" customFormat="1" ht="13.5" x14ac:dyDescent="0.3">
      <c r="B920" s="177"/>
      <c r="D920" s="187" t="s">
        <v>263</v>
      </c>
      <c r="E920" s="186" t="s">
        <v>3</v>
      </c>
      <c r="F920" s="188" t="s">
        <v>1410</v>
      </c>
      <c r="H920" s="189">
        <v>22.26</v>
      </c>
      <c r="I920" s="182"/>
      <c r="L920" s="177"/>
      <c r="M920" s="183"/>
      <c r="N920" s="184"/>
      <c r="O920" s="184"/>
      <c r="P920" s="184"/>
      <c r="Q920" s="184"/>
      <c r="R920" s="184"/>
      <c r="S920" s="184"/>
      <c r="T920" s="185"/>
      <c r="AT920" s="186" t="s">
        <v>263</v>
      </c>
      <c r="AU920" s="186" t="s">
        <v>79</v>
      </c>
      <c r="AV920" s="11" t="s">
        <v>79</v>
      </c>
      <c r="AW920" s="11" t="s">
        <v>36</v>
      </c>
      <c r="AX920" s="11" t="s">
        <v>72</v>
      </c>
      <c r="AY920" s="186" t="s">
        <v>254</v>
      </c>
    </row>
    <row r="921" spans="2:65" s="11" customFormat="1" ht="13.5" x14ac:dyDescent="0.3">
      <c r="B921" s="177"/>
      <c r="D921" s="187" t="s">
        <v>263</v>
      </c>
      <c r="E921" s="186" t="s">
        <v>3</v>
      </c>
      <c r="F921" s="188" t="s">
        <v>1411</v>
      </c>
      <c r="H921" s="189">
        <v>31.35</v>
      </c>
      <c r="I921" s="182"/>
      <c r="L921" s="177"/>
      <c r="M921" s="183"/>
      <c r="N921" s="184"/>
      <c r="O921" s="184"/>
      <c r="P921" s="184"/>
      <c r="Q921" s="184"/>
      <c r="R921" s="184"/>
      <c r="S921" s="184"/>
      <c r="T921" s="185"/>
      <c r="AT921" s="186" t="s">
        <v>263</v>
      </c>
      <c r="AU921" s="186" t="s">
        <v>79</v>
      </c>
      <c r="AV921" s="11" t="s">
        <v>79</v>
      </c>
      <c r="AW921" s="11" t="s">
        <v>36</v>
      </c>
      <c r="AX921" s="11" t="s">
        <v>72</v>
      </c>
      <c r="AY921" s="186" t="s">
        <v>254</v>
      </c>
    </row>
    <row r="922" spans="2:65" s="12" customFormat="1" ht="13.5" x14ac:dyDescent="0.3">
      <c r="B922" s="190"/>
      <c r="D922" s="187" t="s">
        <v>263</v>
      </c>
      <c r="E922" s="198" t="s">
        <v>167</v>
      </c>
      <c r="F922" s="199" t="s">
        <v>1412</v>
      </c>
      <c r="H922" s="200">
        <v>257.67</v>
      </c>
      <c r="I922" s="194"/>
      <c r="L922" s="190"/>
      <c r="M922" s="195"/>
      <c r="N922" s="196"/>
      <c r="O922" s="196"/>
      <c r="P922" s="196"/>
      <c r="Q922" s="196"/>
      <c r="R922" s="196"/>
      <c r="S922" s="196"/>
      <c r="T922" s="197"/>
      <c r="AT922" s="198" t="s">
        <v>263</v>
      </c>
      <c r="AU922" s="198" t="s">
        <v>79</v>
      </c>
      <c r="AV922" s="12" t="s">
        <v>82</v>
      </c>
      <c r="AW922" s="12" t="s">
        <v>36</v>
      </c>
      <c r="AX922" s="12" t="s">
        <v>72</v>
      </c>
      <c r="AY922" s="198" t="s">
        <v>254</v>
      </c>
    </row>
    <row r="923" spans="2:65" s="11" customFormat="1" ht="13.5" x14ac:dyDescent="0.3">
      <c r="B923" s="177"/>
      <c r="D923" s="187" t="s">
        <v>263</v>
      </c>
      <c r="E923" s="186" t="s">
        <v>3</v>
      </c>
      <c r="F923" s="188" t="s">
        <v>1413</v>
      </c>
      <c r="H923" s="189">
        <v>35</v>
      </c>
      <c r="I923" s="182"/>
      <c r="L923" s="177"/>
      <c r="M923" s="183"/>
      <c r="N923" s="184"/>
      <c r="O923" s="184"/>
      <c r="P923" s="184"/>
      <c r="Q923" s="184"/>
      <c r="R923" s="184"/>
      <c r="S923" s="184"/>
      <c r="T923" s="185"/>
      <c r="AT923" s="186" t="s">
        <v>263</v>
      </c>
      <c r="AU923" s="186" t="s">
        <v>79</v>
      </c>
      <c r="AV923" s="11" t="s">
        <v>79</v>
      </c>
      <c r="AW923" s="11" t="s">
        <v>36</v>
      </c>
      <c r="AX923" s="11" t="s">
        <v>72</v>
      </c>
      <c r="AY923" s="186" t="s">
        <v>254</v>
      </c>
    </row>
    <row r="924" spans="2:65" s="12" customFormat="1" ht="13.5" x14ac:dyDescent="0.3">
      <c r="B924" s="190"/>
      <c r="D924" s="187" t="s">
        <v>263</v>
      </c>
      <c r="E924" s="198" t="s">
        <v>202</v>
      </c>
      <c r="F924" s="199" t="s">
        <v>1414</v>
      </c>
      <c r="H924" s="200">
        <v>35</v>
      </c>
      <c r="I924" s="194"/>
      <c r="L924" s="190"/>
      <c r="M924" s="195"/>
      <c r="N924" s="196"/>
      <c r="O924" s="196"/>
      <c r="P924" s="196"/>
      <c r="Q924" s="196"/>
      <c r="R924" s="196"/>
      <c r="S924" s="196"/>
      <c r="T924" s="197"/>
      <c r="AT924" s="198" t="s">
        <v>263</v>
      </c>
      <c r="AU924" s="198" t="s">
        <v>79</v>
      </c>
      <c r="AV924" s="12" t="s">
        <v>82</v>
      </c>
      <c r="AW924" s="12" t="s">
        <v>36</v>
      </c>
      <c r="AX924" s="12" t="s">
        <v>72</v>
      </c>
      <c r="AY924" s="198" t="s">
        <v>254</v>
      </c>
    </row>
    <row r="925" spans="2:65" s="13" customFormat="1" ht="13.5" x14ac:dyDescent="0.3">
      <c r="B925" s="201"/>
      <c r="D925" s="178" t="s">
        <v>263</v>
      </c>
      <c r="E925" s="202" t="s">
        <v>3</v>
      </c>
      <c r="F925" s="203" t="s">
        <v>326</v>
      </c>
      <c r="H925" s="204">
        <v>292.67</v>
      </c>
      <c r="I925" s="205"/>
      <c r="L925" s="201"/>
      <c r="M925" s="206"/>
      <c r="N925" s="207"/>
      <c r="O925" s="207"/>
      <c r="P925" s="207"/>
      <c r="Q925" s="207"/>
      <c r="R925" s="207"/>
      <c r="S925" s="207"/>
      <c r="T925" s="208"/>
      <c r="AT925" s="209" t="s">
        <v>263</v>
      </c>
      <c r="AU925" s="209" t="s">
        <v>79</v>
      </c>
      <c r="AV925" s="13" t="s">
        <v>85</v>
      </c>
      <c r="AW925" s="13" t="s">
        <v>36</v>
      </c>
      <c r="AX925" s="13" t="s">
        <v>9</v>
      </c>
      <c r="AY925" s="209" t="s">
        <v>254</v>
      </c>
    </row>
    <row r="926" spans="2:65" s="1" customFormat="1" ht="22.5" customHeight="1" x14ac:dyDescent="0.3">
      <c r="B926" s="164"/>
      <c r="C926" s="165" t="s">
        <v>1415</v>
      </c>
      <c r="D926" s="165" t="s">
        <v>256</v>
      </c>
      <c r="E926" s="166" t="s">
        <v>1416</v>
      </c>
      <c r="F926" s="167" t="s">
        <v>1417</v>
      </c>
      <c r="G926" s="168" t="s">
        <v>269</v>
      </c>
      <c r="H926" s="169">
        <v>20.302</v>
      </c>
      <c r="I926" s="170"/>
      <c r="J926" s="171">
        <f>ROUND(I926*H926,0)</f>
        <v>0</v>
      </c>
      <c r="K926" s="167" t="s">
        <v>260</v>
      </c>
      <c r="L926" s="34"/>
      <c r="M926" s="172" t="s">
        <v>3</v>
      </c>
      <c r="N926" s="173" t="s">
        <v>43</v>
      </c>
      <c r="O926" s="35"/>
      <c r="P926" s="174">
        <f>O926*H926</f>
        <v>0</v>
      </c>
      <c r="Q926" s="174">
        <v>2.4474599999999999E-2</v>
      </c>
      <c r="R926" s="174">
        <f>Q926*H926</f>
        <v>0.49688332919999995</v>
      </c>
      <c r="S926" s="174">
        <v>0</v>
      </c>
      <c r="T926" s="175">
        <f>S926*H926</f>
        <v>0</v>
      </c>
      <c r="AR926" s="17" t="s">
        <v>261</v>
      </c>
      <c r="AT926" s="17" t="s">
        <v>256</v>
      </c>
      <c r="AU926" s="17" t="s">
        <v>79</v>
      </c>
      <c r="AY926" s="17" t="s">
        <v>254</v>
      </c>
      <c r="BE926" s="176">
        <f>IF(N926="základní",J926,0)</f>
        <v>0</v>
      </c>
      <c r="BF926" s="176">
        <f>IF(N926="snížená",J926,0)</f>
        <v>0</v>
      </c>
      <c r="BG926" s="176">
        <f>IF(N926="zákl. přenesená",J926,0)</f>
        <v>0</v>
      </c>
      <c r="BH926" s="176">
        <f>IF(N926="sníž. přenesená",J926,0)</f>
        <v>0</v>
      </c>
      <c r="BI926" s="176">
        <f>IF(N926="nulová",J926,0)</f>
        <v>0</v>
      </c>
      <c r="BJ926" s="17" t="s">
        <v>9</v>
      </c>
      <c r="BK926" s="176">
        <f>ROUND(I926*H926,0)</f>
        <v>0</v>
      </c>
      <c r="BL926" s="17" t="s">
        <v>261</v>
      </c>
      <c r="BM926" s="17" t="s">
        <v>1418</v>
      </c>
    </row>
    <row r="927" spans="2:65" s="11" customFormat="1" ht="13.5" x14ac:dyDescent="0.3">
      <c r="B927" s="177"/>
      <c r="D927" s="187" t="s">
        <v>263</v>
      </c>
      <c r="E927" s="186" t="s">
        <v>3</v>
      </c>
      <c r="F927" s="188" t="s">
        <v>1419</v>
      </c>
      <c r="H927" s="189">
        <v>2.6880000000000002</v>
      </c>
      <c r="I927" s="182"/>
      <c r="L927" s="177"/>
      <c r="M927" s="183"/>
      <c r="N927" s="184"/>
      <c r="O927" s="184"/>
      <c r="P927" s="184"/>
      <c r="Q927" s="184"/>
      <c r="R927" s="184"/>
      <c r="S927" s="184"/>
      <c r="T927" s="185"/>
      <c r="AT927" s="186" t="s">
        <v>263</v>
      </c>
      <c r="AU927" s="186" t="s">
        <v>79</v>
      </c>
      <c r="AV927" s="11" t="s">
        <v>79</v>
      </c>
      <c r="AW927" s="11" t="s">
        <v>36</v>
      </c>
      <c r="AX927" s="11" t="s">
        <v>72</v>
      </c>
      <c r="AY927" s="186" t="s">
        <v>254</v>
      </c>
    </row>
    <row r="928" spans="2:65" s="11" customFormat="1" ht="13.5" x14ac:dyDescent="0.3">
      <c r="B928" s="177"/>
      <c r="D928" s="187" t="s">
        <v>263</v>
      </c>
      <c r="E928" s="186" t="s">
        <v>3</v>
      </c>
      <c r="F928" s="188" t="s">
        <v>1420</v>
      </c>
      <c r="H928" s="189">
        <v>0.29299999999999998</v>
      </c>
      <c r="I928" s="182"/>
      <c r="L928" s="177"/>
      <c r="M928" s="183"/>
      <c r="N928" s="184"/>
      <c r="O928" s="184"/>
      <c r="P928" s="184"/>
      <c r="Q928" s="184"/>
      <c r="R928" s="184"/>
      <c r="S928" s="184"/>
      <c r="T928" s="185"/>
      <c r="AT928" s="186" t="s">
        <v>263</v>
      </c>
      <c r="AU928" s="186" t="s">
        <v>79</v>
      </c>
      <c r="AV928" s="11" t="s">
        <v>79</v>
      </c>
      <c r="AW928" s="11" t="s">
        <v>36</v>
      </c>
      <c r="AX928" s="11" t="s">
        <v>72</v>
      </c>
      <c r="AY928" s="186" t="s">
        <v>254</v>
      </c>
    </row>
    <row r="929" spans="2:65" s="11" customFormat="1" ht="13.5" x14ac:dyDescent="0.3">
      <c r="B929" s="177"/>
      <c r="D929" s="187" t="s">
        <v>263</v>
      </c>
      <c r="E929" s="186" t="s">
        <v>3</v>
      </c>
      <c r="F929" s="188" t="s">
        <v>1421</v>
      </c>
      <c r="H929" s="189">
        <v>0.3</v>
      </c>
      <c r="I929" s="182"/>
      <c r="L929" s="177"/>
      <c r="M929" s="183"/>
      <c r="N929" s="184"/>
      <c r="O929" s="184"/>
      <c r="P929" s="184"/>
      <c r="Q929" s="184"/>
      <c r="R929" s="184"/>
      <c r="S929" s="184"/>
      <c r="T929" s="185"/>
      <c r="AT929" s="186" t="s">
        <v>263</v>
      </c>
      <c r="AU929" s="186" t="s">
        <v>79</v>
      </c>
      <c r="AV929" s="11" t="s">
        <v>79</v>
      </c>
      <c r="AW929" s="11" t="s">
        <v>36</v>
      </c>
      <c r="AX929" s="11" t="s">
        <v>72</v>
      </c>
      <c r="AY929" s="186" t="s">
        <v>254</v>
      </c>
    </row>
    <row r="930" spans="2:65" s="12" customFormat="1" ht="13.5" x14ac:dyDescent="0.3">
      <c r="B930" s="190"/>
      <c r="D930" s="187" t="s">
        <v>263</v>
      </c>
      <c r="E930" s="198" t="s">
        <v>3</v>
      </c>
      <c r="F930" s="199" t="s">
        <v>1422</v>
      </c>
      <c r="H930" s="200">
        <v>3.2810000000000001</v>
      </c>
      <c r="I930" s="194"/>
      <c r="L930" s="190"/>
      <c r="M930" s="195"/>
      <c r="N930" s="196"/>
      <c r="O930" s="196"/>
      <c r="P930" s="196"/>
      <c r="Q930" s="196"/>
      <c r="R930" s="196"/>
      <c r="S930" s="196"/>
      <c r="T930" s="197"/>
      <c r="AT930" s="198" t="s">
        <v>263</v>
      </c>
      <c r="AU930" s="198" t="s">
        <v>79</v>
      </c>
      <c r="AV930" s="12" t="s">
        <v>82</v>
      </c>
      <c r="AW930" s="12" t="s">
        <v>36</v>
      </c>
      <c r="AX930" s="12" t="s">
        <v>72</v>
      </c>
      <c r="AY930" s="198" t="s">
        <v>254</v>
      </c>
    </row>
    <row r="931" spans="2:65" s="11" customFormat="1" ht="13.5" x14ac:dyDescent="0.3">
      <c r="B931" s="177"/>
      <c r="D931" s="187" t="s">
        <v>263</v>
      </c>
      <c r="E931" s="186" t="s">
        <v>3</v>
      </c>
      <c r="F931" s="188" t="s">
        <v>1423</v>
      </c>
      <c r="H931" s="189">
        <v>2.0659999999999998</v>
      </c>
      <c r="I931" s="182"/>
      <c r="L931" s="177"/>
      <c r="M931" s="183"/>
      <c r="N931" s="184"/>
      <c r="O931" s="184"/>
      <c r="P931" s="184"/>
      <c r="Q931" s="184"/>
      <c r="R931" s="184"/>
      <c r="S931" s="184"/>
      <c r="T931" s="185"/>
      <c r="AT931" s="186" t="s">
        <v>263</v>
      </c>
      <c r="AU931" s="186" t="s">
        <v>79</v>
      </c>
      <c r="AV931" s="11" t="s">
        <v>79</v>
      </c>
      <c r="AW931" s="11" t="s">
        <v>36</v>
      </c>
      <c r="AX931" s="11" t="s">
        <v>72</v>
      </c>
      <c r="AY931" s="186" t="s">
        <v>254</v>
      </c>
    </row>
    <row r="932" spans="2:65" s="11" customFormat="1" ht="13.5" x14ac:dyDescent="0.3">
      <c r="B932" s="177"/>
      <c r="D932" s="187" t="s">
        <v>263</v>
      </c>
      <c r="E932" s="186" t="s">
        <v>3</v>
      </c>
      <c r="F932" s="188" t="s">
        <v>1424</v>
      </c>
      <c r="H932" s="189">
        <v>0.19400000000000001</v>
      </c>
      <c r="I932" s="182"/>
      <c r="L932" s="177"/>
      <c r="M932" s="183"/>
      <c r="N932" s="184"/>
      <c r="O932" s="184"/>
      <c r="P932" s="184"/>
      <c r="Q932" s="184"/>
      <c r="R932" s="184"/>
      <c r="S932" s="184"/>
      <c r="T932" s="185"/>
      <c r="AT932" s="186" t="s">
        <v>263</v>
      </c>
      <c r="AU932" s="186" t="s">
        <v>79</v>
      </c>
      <c r="AV932" s="11" t="s">
        <v>79</v>
      </c>
      <c r="AW932" s="11" t="s">
        <v>36</v>
      </c>
      <c r="AX932" s="11" t="s">
        <v>72</v>
      </c>
      <c r="AY932" s="186" t="s">
        <v>254</v>
      </c>
    </row>
    <row r="933" spans="2:65" s="11" customFormat="1" ht="13.5" x14ac:dyDescent="0.3">
      <c r="B933" s="177"/>
      <c r="D933" s="187" t="s">
        <v>263</v>
      </c>
      <c r="E933" s="186" t="s">
        <v>3</v>
      </c>
      <c r="F933" s="188" t="s">
        <v>1425</v>
      </c>
      <c r="H933" s="189">
        <v>6.9000000000000006E-2</v>
      </c>
      <c r="I933" s="182"/>
      <c r="L933" s="177"/>
      <c r="M933" s="183"/>
      <c r="N933" s="184"/>
      <c r="O933" s="184"/>
      <c r="P933" s="184"/>
      <c r="Q933" s="184"/>
      <c r="R933" s="184"/>
      <c r="S933" s="184"/>
      <c r="T933" s="185"/>
      <c r="AT933" s="186" t="s">
        <v>263</v>
      </c>
      <c r="AU933" s="186" t="s">
        <v>79</v>
      </c>
      <c r="AV933" s="11" t="s">
        <v>79</v>
      </c>
      <c r="AW933" s="11" t="s">
        <v>36</v>
      </c>
      <c r="AX933" s="11" t="s">
        <v>72</v>
      </c>
      <c r="AY933" s="186" t="s">
        <v>254</v>
      </c>
    </row>
    <row r="934" spans="2:65" s="11" customFormat="1" ht="13.5" x14ac:dyDescent="0.3">
      <c r="B934" s="177"/>
      <c r="D934" s="187" t="s">
        <v>263</v>
      </c>
      <c r="E934" s="186" t="s">
        <v>3</v>
      </c>
      <c r="F934" s="188" t="s">
        <v>1426</v>
      </c>
      <c r="H934" s="189">
        <v>2.302</v>
      </c>
      <c r="I934" s="182"/>
      <c r="L934" s="177"/>
      <c r="M934" s="183"/>
      <c r="N934" s="184"/>
      <c r="O934" s="184"/>
      <c r="P934" s="184"/>
      <c r="Q934" s="184"/>
      <c r="R934" s="184"/>
      <c r="S934" s="184"/>
      <c r="T934" s="185"/>
      <c r="AT934" s="186" t="s">
        <v>263</v>
      </c>
      <c r="AU934" s="186" t="s">
        <v>79</v>
      </c>
      <c r="AV934" s="11" t="s">
        <v>79</v>
      </c>
      <c r="AW934" s="11" t="s">
        <v>36</v>
      </c>
      <c r="AX934" s="11" t="s">
        <v>72</v>
      </c>
      <c r="AY934" s="186" t="s">
        <v>254</v>
      </c>
    </row>
    <row r="935" spans="2:65" s="11" customFormat="1" ht="13.5" x14ac:dyDescent="0.3">
      <c r="B935" s="177"/>
      <c r="D935" s="187" t="s">
        <v>263</v>
      </c>
      <c r="E935" s="186" t="s">
        <v>3</v>
      </c>
      <c r="F935" s="188" t="s">
        <v>1427</v>
      </c>
      <c r="H935" s="189">
        <v>8.0950000000000006</v>
      </c>
      <c r="I935" s="182"/>
      <c r="L935" s="177"/>
      <c r="M935" s="183"/>
      <c r="N935" s="184"/>
      <c r="O935" s="184"/>
      <c r="P935" s="184"/>
      <c r="Q935" s="184"/>
      <c r="R935" s="184"/>
      <c r="S935" s="184"/>
      <c r="T935" s="185"/>
      <c r="AT935" s="186" t="s">
        <v>263</v>
      </c>
      <c r="AU935" s="186" t="s">
        <v>79</v>
      </c>
      <c r="AV935" s="11" t="s">
        <v>79</v>
      </c>
      <c r="AW935" s="11" t="s">
        <v>36</v>
      </c>
      <c r="AX935" s="11" t="s">
        <v>72</v>
      </c>
      <c r="AY935" s="186" t="s">
        <v>254</v>
      </c>
    </row>
    <row r="936" spans="2:65" s="11" customFormat="1" ht="13.5" x14ac:dyDescent="0.3">
      <c r="B936" s="177"/>
      <c r="D936" s="187" t="s">
        <v>263</v>
      </c>
      <c r="E936" s="186" t="s">
        <v>3</v>
      </c>
      <c r="F936" s="188" t="s">
        <v>1428</v>
      </c>
      <c r="H936" s="189">
        <v>1.33</v>
      </c>
      <c r="I936" s="182"/>
      <c r="L936" s="177"/>
      <c r="M936" s="183"/>
      <c r="N936" s="184"/>
      <c r="O936" s="184"/>
      <c r="P936" s="184"/>
      <c r="Q936" s="184"/>
      <c r="R936" s="184"/>
      <c r="S936" s="184"/>
      <c r="T936" s="185"/>
      <c r="AT936" s="186" t="s">
        <v>263</v>
      </c>
      <c r="AU936" s="186" t="s">
        <v>79</v>
      </c>
      <c r="AV936" s="11" t="s">
        <v>79</v>
      </c>
      <c r="AW936" s="11" t="s">
        <v>36</v>
      </c>
      <c r="AX936" s="11" t="s">
        <v>72</v>
      </c>
      <c r="AY936" s="186" t="s">
        <v>254</v>
      </c>
    </row>
    <row r="937" spans="2:65" s="12" customFormat="1" ht="13.5" x14ac:dyDescent="0.3">
      <c r="B937" s="190"/>
      <c r="D937" s="187" t="s">
        <v>263</v>
      </c>
      <c r="E937" s="198" t="s">
        <v>3</v>
      </c>
      <c r="F937" s="199" t="s">
        <v>1429</v>
      </c>
      <c r="H937" s="200">
        <v>14.055999999999999</v>
      </c>
      <c r="I937" s="194"/>
      <c r="L937" s="190"/>
      <c r="M937" s="195"/>
      <c r="N937" s="196"/>
      <c r="O937" s="196"/>
      <c r="P937" s="196"/>
      <c r="Q937" s="196"/>
      <c r="R937" s="196"/>
      <c r="S937" s="196"/>
      <c r="T937" s="197"/>
      <c r="AT937" s="198" t="s">
        <v>263</v>
      </c>
      <c r="AU937" s="198" t="s">
        <v>79</v>
      </c>
      <c r="AV937" s="12" t="s">
        <v>82</v>
      </c>
      <c r="AW937" s="12" t="s">
        <v>36</v>
      </c>
      <c r="AX937" s="12" t="s">
        <v>72</v>
      </c>
      <c r="AY937" s="198" t="s">
        <v>254</v>
      </c>
    </row>
    <row r="938" spans="2:65" s="11" customFormat="1" ht="13.5" x14ac:dyDescent="0.3">
      <c r="B938" s="177"/>
      <c r="D938" s="187" t="s">
        <v>263</v>
      </c>
      <c r="E938" s="186" t="s">
        <v>3</v>
      </c>
      <c r="F938" s="188" t="s">
        <v>1430</v>
      </c>
      <c r="H938" s="189">
        <v>2.9649999999999999</v>
      </c>
      <c r="I938" s="182"/>
      <c r="L938" s="177"/>
      <c r="M938" s="183"/>
      <c r="N938" s="184"/>
      <c r="O938" s="184"/>
      <c r="P938" s="184"/>
      <c r="Q938" s="184"/>
      <c r="R938" s="184"/>
      <c r="S938" s="184"/>
      <c r="T938" s="185"/>
      <c r="AT938" s="186" t="s">
        <v>263</v>
      </c>
      <c r="AU938" s="186" t="s">
        <v>79</v>
      </c>
      <c r="AV938" s="11" t="s">
        <v>79</v>
      </c>
      <c r="AW938" s="11" t="s">
        <v>36</v>
      </c>
      <c r="AX938" s="11" t="s">
        <v>72</v>
      </c>
      <c r="AY938" s="186" t="s">
        <v>254</v>
      </c>
    </row>
    <row r="939" spans="2:65" s="12" customFormat="1" ht="13.5" x14ac:dyDescent="0.3">
      <c r="B939" s="190"/>
      <c r="D939" s="187" t="s">
        <v>263</v>
      </c>
      <c r="E939" s="198" t="s">
        <v>3</v>
      </c>
      <c r="F939" s="199" t="s">
        <v>1431</v>
      </c>
      <c r="H939" s="200">
        <v>2.9649999999999999</v>
      </c>
      <c r="I939" s="194"/>
      <c r="L939" s="190"/>
      <c r="M939" s="195"/>
      <c r="N939" s="196"/>
      <c r="O939" s="196"/>
      <c r="P939" s="196"/>
      <c r="Q939" s="196"/>
      <c r="R939" s="196"/>
      <c r="S939" s="196"/>
      <c r="T939" s="197"/>
      <c r="AT939" s="198" t="s">
        <v>263</v>
      </c>
      <c r="AU939" s="198" t="s">
        <v>79</v>
      </c>
      <c r="AV939" s="12" t="s">
        <v>82</v>
      </c>
      <c r="AW939" s="12" t="s">
        <v>36</v>
      </c>
      <c r="AX939" s="12" t="s">
        <v>72</v>
      </c>
      <c r="AY939" s="198" t="s">
        <v>254</v>
      </c>
    </row>
    <row r="940" spans="2:65" s="13" customFormat="1" ht="13.5" x14ac:dyDescent="0.3">
      <c r="B940" s="201"/>
      <c r="D940" s="178" t="s">
        <v>263</v>
      </c>
      <c r="E940" s="202" t="s">
        <v>3</v>
      </c>
      <c r="F940" s="203" t="s">
        <v>326</v>
      </c>
      <c r="H940" s="204">
        <v>20.302</v>
      </c>
      <c r="I940" s="205"/>
      <c r="L940" s="201"/>
      <c r="M940" s="206"/>
      <c r="N940" s="207"/>
      <c r="O940" s="207"/>
      <c r="P940" s="207"/>
      <c r="Q940" s="207"/>
      <c r="R940" s="207"/>
      <c r="S940" s="207"/>
      <c r="T940" s="208"/>
      <c r="AT940" s="209" t="s">
        <v>263</v>
      </c>
      <c r="AU940" s="209" t="s">
        <v>79</v>
      </c>
      <c r="AV940" s="13" t="s">
        <v>85</v>
      </c>
      <c r="AW940" s="13" t="s">
        <v>36</v>
      </c>
      <c r="AX940" s="13" t="s">
        <v>9</v>
      </c>
      <c r="AY940" s="209" t="s">
        <v>254</v>
      </c>
    </row>
    <row r="941" spans="2:65" s="1" customFormat="1" ht="22.5" customHeight="1" x14ac:dyDescent="0.3">
      <c r="B941" s="164"/>
      <c r="C941" s="210" t="s">
        <v>1432</v>
      </c>
      <c r="D941" s="210" t="s">
        <v>368</v>
      </c>
      <c r="E941" s="211" t="s">
        <v>1350</v>
      </c>
      <c r="F941" s="212" t="s">
        <v>1351</v>
      </c>
      <c r="G941" s="213" t="s">
        <v>269</v>
      </c>
      <c r="H941" s="214">
        <v>3.609</v>
      </c>
      <c r="I941" s="215"/>
      <c r="J941" s="216">
        <f>ROUND(I941*H941,0)</f>
        <v>0</v>
      </c>
      <c r="K941" s="212" t="s">
        <v>3</v>
      </c>
      <c r="L941" s="217"/>
      <c r="M941" s="218" t="s">
        <v>3</v>
      </c>
      <c r="N941" s="219" t="s">
        <v>43</v>
      </c>
      <c r="O941" s="35"/>
      <c r="P941" s="174">
        <f>O941*H941</f>
        <v>0</v>
      </c>
      <c r="Q941" s="174">
        <v>0.5</v>
      </c>
      <c r="R941" s="174">
        <f>Q941*H941</f>
        <v>1.8045</v>
      </c>
      <c r="S941" s="174">
        <v>0</v>
      </c>
      <c r="T941" s="175">
        <f>S941*H941</f>
        <v>0</v>
      </c>
      <c r="AR941" s="17" t="s">
        <v>554</v>
      </c>
      <c r="AT941" s="17" t="s">
        <v>368</v>
      </c>
      <c r="AU941" s="17" t="s">
        <v>79</v>
      </c>
      <c r="AY941" s="17" t="s">
        <v>254</v>
      </c>
      <c r="BE941" s="176">
        <f>IF(N941="základní",J941,0)</f>
        <v>0</v>
      </c>
      <c r="BF941" s="176">
        <f>IF(N941="snížená",J941,0)</f>
        <v>0</v>
      </c>
      <c r="BG941" s="176">
        <f>IF(N941="zákl. přenesená",J941,0)</f>
        <v>0</v>
      </c>
      <c r="BH941" s="176">
        <f>IF(N941="sníž. přenesená",J941,0)</f>
        <v>0</v>
      </c>
      <c r="BI941" s="176">
        <f>IF(N941="nulová",J941,0)</f>
        <v>0</v>
      </c>
      <c r="BJ941" s="17" t="s">
        <v>9</v>
      </c>
      <c r="BK941" s="176">
        <f>ROUND(I941*H941,0)</f>
        <v>0</v>
      </c>
      <c r="BL941" s="17" t="s">
        <v>261</v>
      </c>
      <c r="BM941" s="17" t="s">
        <v>1433</v>
      </c>
    </row>
    <row r="942" spans="2:65" s="11" customFormat="1" ht="13.5" x14ac:dyDescent="0.3">
      <c r="B942" s="177"/>
      <c r="D942" s="187" t="s">
        <v>263</v>
      </c>
      <c r="E942" s="186" t="s">
        <v>3</v>
      </c>
      <c r="F942" s="188" t="s">
        <v>1434</v>
      </c>
      <c r="H942" s="189">
        <v>2.9569999999999999</v>
      </c>
      <c r="I942" s="182"/>
      <c r="L942" s="177"/>
      <c r="M942" s="183"/>
      <c r="N942" s="184"/>
      <c r="O942" s="184"/>
      <c r="P942" s="184"/>
      <c r="Q942" s="184"/>
      <c r="R942" s="184"/>
      <c r="S942" s="184"/>
      <c r="T942" s="185"/>
      <c r="AT942" s="186" t="s">
        <v>263</v>
      </c>
      <c r="AU942" s="186" t="s">
        <v>79</v>
      </c>
      <c r="AV942" s="11" t="s">
        <v>79</v>
      </c>
      <c r="AW942" s="11" t="s">
        <v>36</v>
      </c>
      <c r="AX942" s="11" t="s">
        <v>72</v>
      </c>
      <c r="AY942" s="186" t="s">
        <v>254</v>
      </c>
    </row>
    <row r="943" spans="2:65" s="11" customFormat="1" ht="13.5" x14ac:dyDescent="0.3">
      <c r="B943" s="177"/>
      <c r="D943" s="187" t="s">
        <v>263</v>
      </c>
      <c r="E943" s="186" t="s">
        <v>3</v>
      </c>
      <c r="F943" s="188" t="s">
        <v>1435</v>
      </c>
      <c r="H943" s="189">
        <v>0.32200000000000001</v>
      </c>
      <c r="I943" s="182"/>
      <c r="L943" s="177"/>
      <c r="M943" s="183"/>
      <c r="N943" s="184"/>
      <c r="O943" s="184"/>
      <c r="P943" s="184"/>
      <c r="Q943" s="184"/>
      <c r="R943" s="184"/>
      <c r="S943" s="184"/>
      <c r="T943" s="185"/>
      <c r="AT943" s="186" t="s">
        <v>263</v>
      </c>
      <c r="AU943" s="186" t="s">
        <v>79</v>
      </c>
      <c r="AV943" s="11" t="s">
        <v>79</v>
      </c>
      <c r="AW943" s="11" t="s">
        <v>36</v>
      </c>
      <c r="AX943" s="11" t="s">
        <v>72</v>
      </c>
      <c r="AY943" s="186" t="s">
        <v>254</v>
      </c>
    </row>
    <row r="944" spans="2:65" s="11" customFormat="1" ht="13.5" x14ac:dyDescent="0.3">
      <c r="B944" s="177"/>
      <c r="D944" s="187" t="s">
        <v>263</v>
      </c>
      <c r="E944" s="186" t="s">
        <v>3</v>
      </c>
      <c r="F944" s="188" t="s">
        <v>1436</v>
      </c>
      <c r="H944" s="189">
        <v>0.33</v>
      </c>
      <c r="I944" s="182"/>
      <c r="L944" s="177"/>
      <c r="M944" s="183"/>
      <c r="N944" s="184"/>
      <c r="O944" s="184"/>
      <c r="P944" s="184"/>
      <c r="Q944" s="184"/>
      <c r="R944" s="184"/>
      <c r="S944" s="184"/>
      <c r="T944" s="185"/>
      <c r="AT944" s="186" t="s">
        <v>263</v>
      </c>
      <c r="AU944" s="186" t="s">
        <v>79</v>
      </c>
      <c r="AV944" s="11" t="s">
        <v>79</v>
      </c>
      <c r="AW944" s="11" t="s">
        <v>36</v>
      </c>
      <c r="AX944" s="11" t="s">
        <v>72</v>
      </c>
      <c r="AY944" s="186" t="s">
        <v>254</v>
      </c>
    </row>
    <row r="945" spans="2:65" s="12" customFormat="1" ht="13.5" x14ac:dyDescent="0.3">
      <c r="B945" s="190"/>
      <c r="D945" s="178" t="s">
        <v>263</v>
      </c>
      <c r="E945" s="191" t="s">
        <v>3</v>
      </c>
      <c r="F945" s="192" t="s">
        <v>1422</v>
      </c>
      <c r="H945" s="193">
        <v>3.609</v>
      </c>
      <c r="I945" s="194"/>
      <c r="L945" s="190"/>
      <c r="M945" s="195"/>
      <c r="N945" s="196"/>
      <c r="O945" s="196"/>
      <c r="P945" s="196"/>
      <c r="Q945" s="196"/>
      <c r="R945" s="196"/>
      <c r="S945" s="196"/>
      <c r="T945" s="197"/>
      <c r="AT945" s="198" t="s">
        <v>263</v>
      </c>
      <c r="AU945" s="198" t="s">
        <v>79</v>
      </c>
      <c r="AV945" s="12" t="s">
        <v>82</v>
      </c>
      <c r="AW945" s="12" t="s">
        <v>36</v>
      </c>
      <c r="AX945" s="12" t="s">
        <v>9</v>
      </c>
      <c r="AY945" s="198" t="s">
        <v>254</v>
      </c>
    </row>
    <row r="946" spans="2:65" s="1" customFormat="1" ht="22.5" customHeight="1" x14ac:dyDescent="0.3">
      <c r="B946" s="164"/>
      <c r="C946" s="210" t="s">
        <v>1437</v>
      </c>
      <c r="D946" s="210" t="s">
        <v>368</v>
      </c>
      <c r="E946" s="211" t="s">
        <v>1357</v>
      </c>
      <c r="F946" s="212" t="s">
        <v>1358</v>
      </c>
      <c r="G946" s="213" t="s">
        <v>269</v>
      </c>
      <c r="H946" s="214">
        <v>15.462</v>
      </c>
      <c r="I946" s="215"/>
      <c r="J946" s="216">
        <f>ROUND(I946*H946,0)</f>
        <v>0</v>
      </c>
      <c r="K946" s="212" t="s">
        <v>3</v>
      </c>
      <c r="L946" s="217"/>
      <c r="M946" s="218" t="s">
        <v>3</v>
      </c>
      <c r="N946" s="219" t="s">
        <v>43</v>
      </c>
      <c r="O946" s="35"/>
      <c r="P946" s="174">
        <f>O946*H946</f>
        <v>0</v>
      </c>
      <c r="Q946" s="174">
        <v>0.5</v>
      </c>
      <c r="R946" s="174">
        <f>Q946*H946</f>
        <v>7.7309999999999999</v>
      </c>
      <c r="S946" s="174">
        <v>0</v>
      </c>
      <c r="T946" s="175">
        <f>S946*H946</f>
        <v>0</v>
      </c>
      <c r="AR946" s="17" t="s">
        <v>554</v>
      </c>
      <c r="AT946" s="17" t="s">
        <v>368</v>
      </c>
      <c r="AU946" s="17" t="s">
        <v>79</v>
      </c>
      <c r="AY946" s="17" t="s">
        <v>254</v>
      </c>
      <c r="BE946" s="176">
        <f>IF(N946="základní",J946,0)</f>
        <v>0</v>
      </c>
      <c r="BF946" s="176">
        <f>IF(N946="snížená",J946,0)</f>
        <v>0</v>
      </c>
      <c r="BG946" s="176">
        <f>IF(N946="zákl. přenesená",J946,0)</f>
        <v>0</v>
      </c>
      <c r="BH946" s="176">
        <f>IF(N946="sníž. přenesená",J946,0)</f>
        <v>0</v>
      </c>
      <c r="BI946" s="176">
        <f>IF(N946="nulová",J946,0)</f>
        <v>0</v>
      </c>
      <c r="BJ946" s="17" t="s">
        <v>9</v>
      </c>
      <c r="BK946" s="176">
        <f>ROUND(I946*H946,0)</f>
        <v>0</v>
      </c>
      <c r="BL946" s="17" t="s">
        <v>261</v>
      </c>
      <c r="BM946" s="17" t="s">
        <v>1438</v>
      </c>
    </row>
    <row r="947" spans="2:65" s="11" customFormat="1" ht="13.5" x14ac:dyDescent="0.3">
      <c r="B947" s="177"/>
      <c r="D947" s="187" t="s">
        <v>263</v>
      </c>
      <c r="E947" s="186" t="s">
        <v>3</v>
      </c>
      <c r="F947" s="188" t="s">
        <v>1439</v>
      </c>
      <c r="H947" s="189">
        <v>2.2730000000000001</v>
      </c>
      <c r="I947" s="182"/>
      <c r="L947" s="177"/>
      <c r="M947" s="183"/>
      <c r="N947" s="184"/>
      <c r="O947" s="184"/>
      <c r="P947" s="184"/>
      <c r="Q947" s="184"/>
      <c r="R947" s="184"/>
      <c r="S947" s="184"/>
      <c r="T947" s="185"/>
      <c r="AT947" s="186" t="s">
        <v>263</v>
      </c>
      <c r="AU947" s="186" t="s">
        <v>79</v>
      </c>
      <c r="AV947" s="11" t="s">
        <v>79</v>
      </c>
      <c r="AW947" s="11" t="s">
        <v>36</v>
      </c>
      <c r="AX947" s="11" t="s">
        <v>72</v>
      </c>
      <c r="AY947" s="186" t="s">
        <v>254</v>
      </c>
    </row>
    <row r="948" spans="2:65" s="11" customFormat="1" ht="13.5" x14ac:dyDescent="0.3">
      <c r="B948" s="177"/>
      <c r="D948" s="187" t="s">
        <v>263</v>
      </c>
      <c r="E948" s="186" t="s">
        <v>3</v>
      </c>
      <c r="F948" s="188" t="s">
        <v>1440</v>
      </c>
      <c r="H948" s="189">
        <v>0.21299999999999999</v>
      </c>
      <c r="I948" s="182"/>
      <c r="L948" s="177"/>
      <c r="M948" s="183"/>
      <c r="N948" s="184"/>
      <c r="O948" s="184"/>
      <c r="P948" s="184"/>
      <c r="Q948" s="184"/>
      <c r="R948" s="184"/>
      <c r="S948" s="184"/>
      <c r="T948" s="185"/>
      <c r="AT948" s="186" t="s">
        <v>263</v>
      </c>
      <c r="AU948" s="186" t="s">
        <v>79</v>
      </c>
      <c r="AV948" s="11" t="s">
        <v>79</v>
      </c>
      <c r="AW948" s="11" t="s">
        <v>36</v>
      </c>
      <c r="AX948" s="11" t="s">
        <v>72</v>
      </c>
      <c r="AY948" s="186" t="s">
        <v>254</v>
      </c>
    </row>
    <row r="949" spans="2:65" s="11" customFormat="1" ht="13.5" x14ac:dyDescent="0.3">
      <c r="B949" s="177"/>
      <c r="D949" s="187" t="s">
        <v>263</v>
      </c>
      <c r="E949" s="186" t="s">
        <v>3</v>
      </c>
      <c r="F949" s="188" t="s">
        <v>1441</v>
      </c>
      <c r="H949" s="189">
        <v>7.5999999999999998E-2</v>
      </c>
      <c r="I949" s="182"/>
      <c r="L949" s="177"/>
      <c r="M949" s="183"/>
      <c r="N949" s="184"/>
      <c r="O949" s="184"/>
      <c r="P949" s="184"/>
      <c r="Q949" s="184"/>
      <c r="R949" s="184"/>
      <c r="S949" s="184"/>
      <c r="T949" s="185"/>
      <c r="AT949" s="186" t="s">
        <v>263</v>
      </c>
      <c r="AU949" s="186" t="s">
        <v>79</v>
      </c>
      <c r="AV949" s="11" t="s">
        <v>79</v>
      </c>
      <c r="AW949" s="11" t="s">
        <v>36</v>
      </c>
      <c r="AX949" s="11" t="s">
        <v>72</v>
      </c>
      <c r="AY949" s="186" t="s">
        <v>254</v>
      </c>
    </row>
    <row r="950" spans="2:65" s="11" customFormat="1" ht="13.5" x14ac:dyDescent="0.3">
      <c r="B950" s="177"/>
      <c r="D950" s="187" t="s">
        <v>263</v>
      </c>
      <c r="E950" s="186" t="s">
        <v>3</v>
      </c>
      <c r="F950" s="188" t="s">
        <v>1442</v>
      </c>
      <c r="H950" s="189">
        <v>2.532</v>
      </c>
      <c r="I950" s="182"/>
      <c r="L950" s="177"/>
      <c r="M950" s="183"/>
      <c r="N950" s="184"/>
      <c r="O950" s="184"/>
      <c r="P950" s="184"/>
      <c r="Q950" s="184"/>
      <c r="R950" s="184"/>
      <c r="S950" s="184"/>
      <c r="T950" s="185"/>
      <c r="AT950" s="186" t="s">
        <v>263</v>
      </c>
      <c r="AU950" s="186" t="s">
        <v>79</v>
      </c>
      <c r="AV950" s="11" t="s">
        <v>79</v>
      </c>
      <c r="AW950" s="11" t="s">
        <v>36</v>
      </c>
      <c r="AX950" s="11" t="s">
        <v>72</v>
      </c>
      <c r="AY950" s="186" t="s">
        <v>254</v>
      </c>
    </row>
    <row r="951" spans="2:65" s="11" customFormat="1" ht="13.5" x14ac:dyDescent="0.3">
      <c r="B951" s="177"/>
      <c r="D951" s="187" t="s">
        <v>263</v>
      </c>
      <c r="E951" s="186" t="s">
        <v>3</v>
      </c>
      <c r="F951" s="188" t="s">
        <v>1443</v>
      </c>
      <c r="H951" s="189">
        <v>8.9039999999999999</v>
      </c>
      <c r="I951" s="182"/>
      <c r="L951" s="177"/>
      <c r="M951" s="183"/>
      <c r="N951" s="184"/>
      <c r="O951" s="184"/>
      <c r="P951" s="184"/>
      <c r="Q951" s="184"/>
      <c r="R951" s="184"/>
      <c r="S951" s="184"/>
      <c r="T951" s="185"/>
      <c r="AT951" s="186" t="s">
        <v>263</v>
      </c>
      <c r="AU951" s="186" t="s">
        <v>79</v>
      </c>
      <c r="AV951" s="11" t="s">
        <v>79</v>
      </c>
      <c r="AW951" s="11" t="s">
        <v>36</v>
      </c>
      <c r="AX951" s="11" t="s">
        <v>72</v>
      </c>
      <c r="AY951" s="186" t="s">
        <v>254</v>
      </c>
    </row>
    <row r="952" spans="2:65" s="11" customFormat="1" ht="13.5" x14ac:dyDescent="0.3">
      <c r="B952" s="177"/>
      <c r="D952" s="187" t="s">
        <v>263</v>
      </c>
      <c r="E952" s="186" t="s">
        <v>3</v>
      </c>
      <c r="F952" s="188" t="s">
        <v>1444</v>
      </c>
      <c r="H952" s="189">
        <v>1.464</v>
      </c>
      <c r="I952" s="182"/>
      <c r="L952" s="177"/>
      <c r="M952" s="183"/>
      <c r="N952" s="184"/>
      <c r="O952" s="184"/>
      <c r="P952" s="184"/>
      <c r="Q952" s="184"/>
      <c r="R952" s="184"/>
      <c r="S952" s="184"/>
      <c r="T952" s="185"/>
      <c r="AT952" s="186" t="s">
        <v>263</v>
      </c>
      <c r="AU952" s="186" t="s">
        <v>79</v>
      </c>
      <c r="AV952" s="11" t="s">
        <v>79</v>
      </c>
      <c r="AW952" s="11" t="s">
        <v>36</v>
      </c>
      <c r="AX952" s="11" t="s">
        <v>72</v>
      </c>
      <c r="AY952" s="186" t="s">
        <v>254</v>
      </c>
    </row>
    <row r="953" spans="2:65" s="12" customFormat="1" ht="13.5" x14ac:dyDescent="0.3">
      <c r="B953" s="190"/>
      <c r="D953" s="178" t="s">
        <v>263</v>
      </c>
      <c r="E953" s="191" t="s">
        <v>3</v>
      </c>
      <c r="F953" s="192" t="s">
        <v>1429</v>
      </c>
      <c r="H953" s="193">
        <v>15.462</v>
      </c>
      <c r="I953" s="194"/>
      <c r="L953" s="190"/>
      <c r="M953" s="195"/>
      <c r="N953" s="196"/>
      <c r="O953" s="196"/>
      <c r="P953" s="196"/>
      <c r="Q953" s="196"/>
      <c r="R953" s="196"/>
      <c r="S953" s="196"/>
      <c r="T953" s="197"/>
      <c r="AT953" s="198" t="s">
        <v>263</v>
      </c>
      <c r="AU953" s="198" t="s">
        <v>79</v>
      </c>
      <c r="AV953" s="12" t="s">
        <v>82</v>
      </c>
      <c r="AW953" s="12" t="s">
        <v>36</v>
      </c>
      <c r="AX953" s="12" t="s">
        <v>9</v>
      </c>
      <c r="AY953" s="198" t="s">
        <v>254</v>
      </c>
    </row>
    <row r="954" spans="2:65" s="1" customFormat="1" ht="22.5" customHeight="1" x14ac:dyDescent="0.3">
      <c r="B954" s="164"/>
      <c r="C954" s="210" t="s">
        <v>1445</v>
      </c>
      <c r="D954" s="210" t="s">
        <v>368</v>
      </c>
      <c r="E954" s="211" t="s">
        <v>1446</v>
      </c>
      <c r="F954" s="212" t="s">
        <v>1447</v>
      </c>
      <c r="G954" s="213" t="s">
        <v>669</v>
      </c>
      <c r="H954" s="214">
        <v>415.25</v>
      </c>
      <c r="I954" s="215"/>
      <c r="J954" s="216">
        <f>ROUND(I954*H954,0)</f>
        <v>0</v>
      </c>
      <c r="K954" s="212" t="s">
        <v>3</v>
      </c>
      <c r="L954" s="217"/>
      <c r="M954" s="218" t="s">
        <v>3</v>
      </c>
      <c r="N954" s="219" t="s">
        <v>43</v>
      </c>
      <c r="O954" s="35"/>
      <c r="P954" s="174">
        <f>O954*H954</f>
        <v>0</v>
      </c>
      <c r="Q954" s="174">
        <v>3.8E-3</v>
      </c>
      <c r="R954" s="174">
        <f>Q954*H954</f>
        <v>1.57795</v>
      </c>
      <c r="S954" s="174">
        <v>0</v>
      </c>
      <c r="T954" s="175">
        <f>S954*H954</f>
        <v>0</v>
      </c>
      <c r="AR954" s="17" t="s">
        <v>554</v>
      </c>
      <c r="AT954" s="17" t="s">
        <v>368</v>
      </c>
      <c r="AU954" s="17" t="s">
        <v>79</v>
      </c>
      <c r="AY954" s="17" t="s">
        <v>254</v>
      </c>
      <c r="BE954" s="176">
        <f>IF(N954="základní",J954,0)</f>
        <v>0</v>
      </c>
      <c r="BF954" s="176">
        <f>IF(N954="snížená",J954,0)</f>
        <v>0</v>
      </c>
      <c r="BG954" s="176">
        <f>IF(N954="zákl. přenesená",J954,0)</f>
        <v>0</v>
      </c>
      <c r="BH954" s="176">
        <f>IF(N954="sníž. přenesená",J954,0)</f>
        <v>0</v>
      </c>
      <c r="BI954" s="176">
        <f>IF(N954="nulová",J954,0)</f>
        <v>0</v>
      </c>
      <c r="BJ954" s="17" t="s">
        <v>9</v>
      </c>
      <c r="BK954" s="176">
        <f>ROUND(I954*H954,0)</f>
        <v>0</v>
      </c>
      <c r="BL954" s="17" t="s">
        <v>261</v>
      </c>
      <c r="BM954" s="17" t="s">
        <v>1448</v>
      </c>
    </row>
    <row r="955" spans="2:65" s="11" customFormat="1" ht="13.5" x14ac:dyDescent="0.3">
      <c r="B955" s="177"/>
      <c r="D955" s="187" t="s">
        <v>263</v>
      </c>
      <c r="E955" s="186" t="s">
        <v>3</v>
      </c>
      <c r="F955" s="188" t="s">
        <v>1449</v>
      </c>
      <c r="H955" s="189">
        <v>415.25</v>
      </c>
      <c r="I955" s="182"/>
      <c r="L955" s="177"/>
      <c r="M955" s="183"/>
      <c r="N955" s="184"/>
      <c r="O955" s="184"/>
      <c r="P955" s="184"/>
      <c r="Q955" s="184"/>
      <c r="R955" s="184"/>
      <c r="S955" s="184"/>
      <c r="T955" s="185"/>
      <c r="AT955" s="186" t="s">
        <v>263</v>
      </c>
      <c r="AU955" s="186" t="s">
        <v>79</v>
      </c>
      <c r="AV955" s="11" t="s">
        <v>79</v>
      </c>
      <c r="AW955" s="11" t="s">
        <v>36</v>
      </c>
      <c r="AX955" s="11" t="s">
        <v>72</v>
      </c>
      <c r="AY955" s="186" t="s">
        <v>254</v>
      </c>
    </row>
    <row r="956" spans="2:65" s="12" customFormat="1" ht="13.5" x14ac:dyDescent="0.3">
      <c r="B956" s="190"/>
      <c r="D956" s="178" t="s">
        <v>263</v>
      </c>
      <c r="E956" s="191" t="s">
        <v>3</v>
      </c>
      <c r="F956" s="192" t="s">
        <v>1431</v>
      </c>
      <c r="H956" s="193">
        <v>415.25</v>
      </c>
      <c r="I956" s="194"/>
      <c r="L956" s="190"/>
      <c r="M956" s="195"/>
      <c r="N956" s="196"/>
      <c r="O956" s="196"/>
      <c r="P956" s="196"/>
      <c r="Q956" s="196"/>
      <c r="R956" s="196"/>
      <c r="S956" s="196"/>
      <c r="T956" s="197"/>
      <c r="AT956" s="198" t="s">
        <v>263</v>
      </c>
      <c r="AU956" s="198" t="s">
        <v>79</v>
      </c>
      <c r="AV956" s="12" t="s">
        <v>82</v>
      </c>
      <c r="AW956" s="12" t="s">
        <v>36</v>
      </c>
      <c r="AX956" s="12" t="s">
        <v>9</v>
      </c>
      <c r="AY956" s="198" t="s">
        <v>254</v>
      </c>
    </row>
    <row r="957" spans="2:65" s="1" customFormat="1" ht="31.5" customHeight="1" x14ac:dyDescent="0.3">
      <c r="B957" s="164"/>
      <c r="C957" s="165" t="s">
        <v>1450</v>
      </c>
      <c r="D957" s="165" t="s">
        <v>256</v>
      </c>
      <c r="E957" s="166" t="s">
        <v>1451</v>
      </c>
      <c r="F957" s="167" t="s">
        <v>1452</v>
      </c>
      <c r="G957" s="168" t="s">
        <v>375</v>
      </c>
      <c r="H957" s="169">
        <v>131</v>
      </c>
      <c r="I957" s="170"/>
      <c r="J957" s="171">
        <f>ROUND(I957*H957,0)</f>
        <v>0</v>
      </c>
      <c r="K957" s="167" t="s">
        <v>260</v>
      </c>
      <c r="L957" s="34"/>
      <c r="M957" s="172" t="s">
        <v>3</v>
      </c>
      <c r="N957" s="173" t="s">
        <v>43</v>
      </c>
      <c r="O957" s="35"/>
      <c r="P957" s="174">
        <f>O957*H957</f>
        <v>0</v>
      </c>
      <c r="Q957" s="174">
        <v>1.5235800000000001E-4</v>
      </c>
      <c r="R957" s="174">
        <f>Q957*H957</f>
        <v>1.9958898000000003E-2</v>
      </c>
      <c r="S957" s="174">
        <v>0</v>
      </c>
      <c r="T957" s="175">
        <f>S957*H957</f>
        <v>0</v>
      </c>
      <c r="AR957" s="17" t="s">
        <v>261</v>
      </c>
      <c r="AT957" s="17" t="s">
        <v>256</v>
      </c>
      <c r="AU957" s="17" t="s">
        <v>79</v>
      </c>
      <c r="AY957" s="17" t="s">
        <v>254</v>
      </c>
      <c r="BE957" s="176">
        <f>IF(N957="základní",J957,0)</f>
        <v>0</v>
      </c>
      <c r="BF957" s="176">
        <f>IF(N957="snížená",J957,0)</f>
        <v>0</v>
      </c>
      <c r="BG957" s="176">
        <f>IF(N957="zákl. přenesená",J957,0)</f>
        <v>0</v>
      </c>
      <c r="BH957" s="176">
        <f>IF(N957="sníž. přenesená",J957,0)</f>
        <v>0</v>
      </c>
      <c r="BI957" s="176">
        <f>IF(N957="nulová",J957,0)</f>
        <v>0</v>
      </c>
      <c r="BJ957" s="17" t="s">
        <v>9</v>
      </c>
      <c r="BK957" s="176">
        <f>ROUND(I957*H957,0)</f>
        <v>0</v>
      </c>
      <c r="BL957" s="17" t="s">
        <v>261</v>
      </c>
      <c r="BM957" s="17" t="s">
        <v>1453</v>
      </c>
    </row>
    <row r="958" spans="2:65" s="11" customFormat="1" ht="13.5" x14ac:dyDescent="0.3">
      <c r="B958" s="177"/>
      <c r="D958" s="187" t="s">
        <v>263</v>
      </c>
      <c r="E958" s="186" t="s">
        <v>3</v>
      </c>
      <c r="F958" s="188" t="s">
        <v>1454</v>
      </c>
      <c r="H958" s="189">
        <v>131</v>
      </c>
      <c r="I958" s="182"/>
      <c r="L958" s="177"/>
      <c r="M958" s="183"/>
      <c r="N958" s="184"/>
      <c r="O958" s="184"/>
      <c r="P958" s="184"/>
      <c r="Q958" s="184"/>
      <c r="R958" s="184"/>
      <c r="S958" s="184"/>
      <c r="T958" s="185"/>
      <c r="AT958" s="186" t="s">
        <v>263</v>
      </c>
      <c r="AU958" s="186" t="s">
        <v>79</v>
      </c>
      <c r="AV958" s="11" t="s">
        <v>79</v>
      </c>
      <c r="AW958" s="11" t="s">
        <v>36</v>
      </c>
      <c r="AX958" s="11" t="s">
        <v>72</v>
      </c>
      <c r="AY958" s="186" t="s">
        <v>254</v>
      </c>
    </row>
    <row r="959" spans="2:65" s="12" customFormat="1" ht="13.5" x14ac:dyDescent="0.3">
      <c r="B959" s="190"/>
      <c r="D959" s="178" t="s">
        <v>263</v>
      </c>
      <c r="E959" s="191" t="s">
        <v>205</v>
      </c>
      <c r="F959" s="192" t="s">
        <v>1455</v>
      </c>
      <c r="H959" s="193">
        <v>131</v>
      </c>
      <c r="I959" s="194"/>
      <c r="L959" s="190"/>
      <c r="M959" s="195"/>
      <c r="N959" s="196"/>
      <c r="O959" s="196"/>
      <c r="P959" s="196"/>
      <c r="Q959" s="196"/>
      <c r="R959" s="196"/>
      <c r="S959" s="196"/>
      <c r="T959" s="197"/>
      <c r="AT959" s="198" t="s">
        <v>263</v>
      </c>
      <c r="AU959" s="198" t="s">
        <v>79</v>
      </c>
      <c r="AV959" s="12" t="s">
        <v>82</v>
      </c>
      <c r="AW959" s="12" t="s">
        <v>36</v>
      </c>
      <c r="AX959" s="12" t="s">
        <v>9</v>
      </c>
      <c r="AY959" s="198" t="s">
        <v>254</v>
      </c>
    </row>
    <row r="960" spans="2:65" s="1" customFormat="1" ht="22.5" customHeight="1" x14ac:dyDescent="0.3">
      <c r="B960" s="164"/>
      <c r="C960" s="210" t="s">
        <v>1456</v>
      </c>
      <c r="D960" s="210" t="s">
        <v>368</v>
      </c>
      <c r="E960" s="211" t="s">
        <v>1457</v>
      </c>
      <c r="F960" s="212" t="s">
        <v>1458</v>
      </c>
      <c r="G960" s="213" t="s">
        <v>375</v>
      </c>
      <c r="H960" s="214">
        <v>144.1</v>
      </c>
      <c r="I960" s="215"/>
      <c r="J960" s="216">
        <f>ROUND(I960*H960,0)</f>
        <v>0</v>
      </c>
      <c r="K960" s="212" t="s">
        <v>3</v>
      </c>
      <c r="L960" s="217"/>
      <c r="M960" s="218" t="s">
        <v>3</v>
      </c>
      <c r="N960" s="219" t="s">
        <v>43</v>
      </c>
      <c r="O960" s="35"/>
      <c r="P960" s="174">
        <f>O960*H960</f>
        <v>0</v>
      </c>
      <c r="Q960" s="174">
        <v>1.17E-2</v>
      </c>
      <c r="R960" s="174">
        <f>Q960*H960</f>
        <v>1.68597</v>
      </c>
      <c r="S960" s="174">
        <v>0</v>
      </c>
      <c r="T960" s="175">
        <f>S960*H960</f>
        <v>0</v>
      </c>
      <c r="AR960" s="17" t="s">
        <v>554</v>
      </c>
      <c r="AT960" s="17" t="s">
        <v>368</v>
      </c>
      <c r="AU960" s="17" t="s">
        <v>79</v>
      </c>
      <c r="AY960" s="17" t="s">
        <v>254</v>
      </c>
      <c r="BE960" s="176">
        <f>IF(N960="základní",J960,0)</f>
        <v>0</v>
      </c>
      <c r="BF960" s="176">
        <f>IF(N960="snížená",J960,0)</f>
        <v>0</v>
      </c>
      <c r="BG960" s="176">
        <f>IF(N960="zákl. přenesená",J960,0)</f>
        <v>0</v>
      </c>
      <c r="BH960" s="176">
        <f>IF(N960="sníž. přenesená",J960,0)</f>
        <v>0</v>
      </c>
      <c r="BI960" s="176">
        <f>IF(N960="nulová",J960,0)</f>
        <v>0</v>
      </c>
      <c r="BJ960" s="17" t="s">
        <v>9</v>
      </c>
      <c r="BK960" s="176">
        <f>ROUND(I960*H960,0)</f>
        <v>0</v>
      </c>
      <c r="BL960" s="17" t="s">
        <v>261</v>
      </c>
      <c r="BM960" s="17" t="s">
        <v>1459</v>
      </c>
    </row>
    <row r="961" spans="2:65" s="11" customFormat="1" ht="13.5" x14ac:dyDescent="0.3">
      <c r="B961" s="177"/>
      <c r="D961" s="178" t="s">
        <v>263</v>
      </c>
      <c r="E961" s="179" t="s">
        <v>3</v>
      </c>
      <c r="F961" s="180" t="s">
        <v>1460</v>
      </c>
      <c r="H961" s="181">
        <v>144.1</v>
      </c>
      <c r="I961" s="182"/>
      <c r="L961" s="177"/>
      <c r="M961" s="183"/>
      <c r="N961" s="184"/>
      <c r="O961" s="184"/>
      <c r="P961" s="184"/>
      <c r="Q961" s="184"/>
      <c r="R961" s="184"/>
      <c r="S961" s="184"/>
      <c r="T961" s="185"/>
      <c r="AT961" s="186" t="s">
        <v>263</v>
      </c>
      <c r="AU961" s="186" t="s">
        <v>79</v>
      </c>
      <c r="AV961" s="11" t="s">
        <v>79</v>
      </c>
      <c r="AW961" s="11" t="s">
        <v>36</v>
      </c>
      <c r="AX961" s="11" t="s">
        <v>9</v>
      </c>
      <c r="AY961" s="186" t="s">
        <v>254</v>
      </c>
    </row>
    <row r="962" spans="2:65" s="1" customFormat="1" ht="31.5" customHeight="1" x14ac:dyDescent="0.3">
      <c r="B962" s="164"/>
      <c r="C962" s="165" t="s">
        <v>1461</v>
      </c>
      <c r="D962" s="165" t="s">
        <v>256</v>
      </c>
      <c r="E962" s="166" t="s">
        <v>1462</v>
      </c>
      <c r="F962" s="167" t="s">
        <v>1463</v>
      </c>
      <c r="G962" s="168" t="s">
        <v>375</v>
      </c>
      <c r="H962" s="169">
        <v>96</v>
      </c>
      <c r="I962" s="170"/>
      <c r="J962" s="171">
        <f>ROUND(I962*H962,0)</f>
        <v>0</v>
      </c>
      <c r="K962" s="167" t="s">
        <v>260</v>
      </c>
      <c r="L962" s="34"/>
      <c r="M962" s="172" t="s">
        <v>3</v>
      </c>
      <c r="N962" s="173" t="s">
        <v>43</v>
      </c>
      <c r="O962" s="35"/>
      <c r="P962" s="174">
        <f>O962*H962</f>
        <v>0</v>
      </c>
      <c r="Q962" s="174">
        <v>1.5235800000000001E-4</v>
      </c>
      <c r="R962" s="174">
        <f>Q962*H962</f>
        <v>1.4626368000000001E-2</v>
      </c>
      <c r="S962" s="174">
        <v>0</v>
      </c>
      <c r="T962" s="175">
        <f>S962*H962</f>
        <v>0</v>
      </c>
      <c r="AR962" s="17" t="s">
        <v>261</v>
      </c>
      <c r="AT962" s="17" t="s">
        <v>256</v>
      </c>
      <c r="AU962" s="17" t="s">
        <v>79</v>
      </c>
      <c r="AY962" s="17" t="s">
        <v>254</v>
      </c>
      <c r="BE962" s="176">
        <f>IF(N962="základní",J962,0)</f>
        <v>0</v>
      </c>
      <c r="BF962" s="176">
        <f>IF(N962="snížená",J962,0)</f>
        <v>0</v>
      </c>
      <c r="BG962" s="176">
        <f>IF(N962="zákl. přenesená",J962,0)</f>
        <v>0</v>
      </c>
      <c r="BH962" s="176">
        <f>IF(N962="sníž. přenesená",J962,0)</f>
        <v>0</v>
      </c>
      <c r="BI962" s="176">
        <f>IF(N962="nulová",J962,0)</f>
        <v>0</v>
      </c>
      <c r="BJ962" s="17" t="s">
        <v>9</v>
      </c>
      <c r="BK962" s="176">
        <f>ROUND(I962*H962,0)</f>
        <v>0</v>
      </c>
      <c r="BL962" s="17" t="s">
        <v>261</v>
      </c>
      <c r="BM962" s="17" t="s">
        <v>1464</v>
      </c>
    </row>
    <row r="963" spans="2:65" s="11" customFormat="1" ht="13.5" x14ac:dyDescent="0.3">
      <c r="B963" s="177"/>
      <c r="D963" s="187" t="s">
        <v>263</v>
      </c>
      <c r="E963" s="186" t="s">
        <v>3</v>
      </c>
      <c r="F963" s="188" t="s">
        <v>1465</v>
      </c>
      <c r="H963" s="189">
        <v>50</v>
      </c>
      <c r="I963" s="182"/>
      <c r="L963" s="177"/>
      <c r="M963" s="183"/>
      <c r="N963" s="184"/>
      <c r="O963" s="184"/>
      <c r="P963" s="184"/>
      <c r="Q963" s="184"/>
      <c r="R963" s="184"/>
      <c r="S963" s="184"/>
      <c r="T963" s="185"/>
      <c r="AT963" s="186" t="s">
        <v>263</v>
      </c>
      <c r="AU963" s="186" t="s">
        <v>79</v>
      </c>
      <c r="AV963" s="11" t="s">
        <v>79</v>
      </c>
      <c r="AW963" s="11" t="s">
        <v>36</v>
      </c>
      <c r="AX963" s="11" t="s">
        <v>72</v>
      </c>
      <c r="AY963" s="186" t="s">
        <v>254</v>
      </c>
    </row>
    <row r="964" spans="2:65" s="11" customFormat="1" ht="13.5" x14ac:dyDescent="0.3">
      <c r="B964" s="177"/>
      <c r="D964" s="187" t="s">
        <v>263</v>
      </c>
      <c r="E964" s="186" t="s">
        <v>3</v>
      </c>
      <c r="F964" s="188" t="s">
        <v>1466</v>
      </c>
      <c r="H964" s="189">
        <v>46</v>
      </c>
      <c r="I964" s="182"/>
      <c r="L964" s="177"/>
      <c r="M964" s="183"/>
      <c r="N964" s="184"/>
      <c r="O964" s="184"/>
      <c r="P964" s="184"/>
      <c r="Q964" s="184"/>
      <c r="R964" s="184"/>
      <c r="S964" s="184"/>
      <c r="T964" s="185"/>
      <c r="AT964" s="186" t="s">
        <v>263</v>
      </c>
      <c r="AU964" s="186" t="s">
        <v>79</v>
      </c>
      <c r="AV964" s="11" t="s">
        <v>79</v>
      </c>
      <c r="AW964" s="11" t="s">
        <v>36</v>
      </c>
      <c r="AX964" s="11" t="s">
        <v>72</v>
      </c>
      <c r="AY964" s="186" t="s">
        <v>254</v>
      </c>
    </row>
    <row r="965" spans="2:65" s="12" customFormat="1" ht="13.5" x14ac:dyDescent="0.3">
      <c r="B965" s="190"/>
      <c r="D965" s="178" t="s">
        <v>263</v>
      </c>
      <c r="E965" s="191" t="s">
        <v>130</v>
      </c>
      <c r="F965" s="192" t="s">
        <v>1467</v>
      </c>
      <c r="H965" s="193">
        <v>96</v>
      </c>
      <c r="I965" s="194"/>
      <c r="L965" s="190"/>
      <c r="M965" s="195"/>
      <c r="N965" s="196"/>
      <c r="O965" s="196"/>
      <c r="P965" s="196"/>
      <c r="Q965" s="196"/>
      <c r="R965" s="196"/>
      <c r="S965" s="196"/>
      <c r="T965" s="197"/>
      <c r="AT965" s="198" t="s">
        <v>263</v>
      </c>
      <c r="AU965" s="198" t="s">
        <v>79</v>
      </c>
      <c r="AV965" s="12" t="s">
        <v>82</v>
      </c>
      <c r="AW965" s="12" t="s">
        <v>36</v>
      </c>
      <c r="AX965" s="12" t="s">
        <v>9</v>
      </c>
      <c r="AY965" s="198" t="s">
        <v>254</v>
      </c>
    </row>
    <row r="966" spans="2:65" s="1" customFormat="1" ht="22.5" customHeight="1" x14ac:dyDescent="0.3">
      <c r="B966" s="164"/>
      <c r="C966" s="210" t="s">
        <v>1468</v>
      </c>
      <c r="D966" s="210" t="s">
        <v>368</v>
      </c>
      <c r="E966" s="211" t="s">
        <v>1469</v>
      </c>
      <c r="F966" s="212" t="s">
        <v>1470</v>
      </c>
      <c r="G966" s="213" t="s">
        <v>375</v>
      </c>
      <c r="H966" s="214">
        <v>105.6</v>
      </c>
      <c r="I966" s="215"/>
      <c r="J966" s="216">
        <f>ROUND(I966*H966,0)</f>
        <v>0</v>
      </c>
      <c r="K966" s="212" t="s">
        <v>3</v>
      </c>
      <c r="L966" s="217"/>
      <c r="M966" s="218" t="s">
        <v>3</v>
      </c>
      <c r="N966" s="219" t="s">
        <v>43</v>
      </c>
      <c r="O966" s="35"/>
      <c r="P966" s="174">
        <f>O966*H966</f>
        <v>0</v>
      </c>
      <c r="Q966" s="174">
        <v>1.35E-2</v>
      </c>
      <c r="R966" s="174">
        <f>Q966*H966</f>
        <v>1.4256</v>
      </c>
      <c r="S966" s="174">
        <v>0</v>
      </c>
      <c r="T966" s="175">
        <f>S966*H966</f>
        <v>0</v>
      </c>
      <c r="AR966" s="17" t="s">
        <v>554</v>
      </c>
      <c r="AT966" s="17" t="s">
        <v>368</v>
      </c>
      <c r="AU966" s="17" t="s">
        <v>79</v>
      </c>
      <c r="AY966" s="17" t="s">
        <v>254</v>
      </c>
      <c r="BE966" s="176">
        <f>IF(N966="základní",J966,0)</f>
        <v>0</v>
      </c>
      <c r="BF966" s="176">
        <f>IF(N966="snížená",J966,0)</f>
        <v>0</v>
      </c>
      <c r="BG966" s="176">
        <f>IF(N966="zákl. přenesená",J966,0)</f>
        <v>0</v>
      </c>
      <c r="BH966" s="176">
        <f>IF(N966="sníž. přenesená",J966,0)</f>
        <v>0</v>
      </c>
      <c r="BI966" s="176">
        <f>IF(N966="nulová",J966,0)</f>
        <v>0</v>
      </c>
      <c r="BJ966" s="17" t="s">
        <v>9</v>
      </c>
      <c r="BK966" s="176">
        <f>ROUND(I966*H966,0)</f>
        <v>0</v>
      </c>
      <c r="BL966" s="17" t="s">
        <v>261</v>
      </c>
      <c r="BM966" s="17" t="s">
        <v>1471</v>
      </c>
    </row>
    <row r="967" spans="2:65" s="11" customFormat="1" ht="13.5" x14ac:dyDescent="0.3">
      <c r="B967" s="177"/>
      <c r="D967" s="178" t="s">
        <v>263</v>
      </c>
      <c r="E967" s="179" t="s">
        <v>3</v>
      </c>
      <c r="F967" s="180" t="s">
        <v>1472</v>
      </c>
      <c r="H967" s="181">
        <v>105.6</v>
      </c>
      <c r="I967" s="182"/>
      <c r="L967" s="177"/>
      <c r="M967" s="183"/>
      <c r="N967" s="184"/>
      <c r="O967" s="184"/>
      <c r="P967" s="184"/>
      <c r="Q967" s="184"/>
      <c r="R967" s="184"/>
      <c r="S967" s="184"/>
      <c r="T967" s="185"/>
      <c r="AT967" s="186" t="s">
        <v>263</v>
      </c>
      <c r="AU967" s="186" t="s">
        <v>79</v>
      </c>
      <c r="AV967" s="11" t="s">
        <v>79</v>
      </c>
      <c r="AW967" s="11" t="s">
        <v>36</v>
      </c>
      <c r="AX967" s="11" t="s">
        <v>9</v>
      </c>
      <c r="AY967" s="186" t="s">
        <v>254</v>
      </c>
    </row>
    <row r="968" spans="2:65" s="1" customFormat="1" ht="22.5" customHeight="1" x14ac:dyDescent="0.3">
      <c r="B968" s="164"/>
      <c r="C968" s="165" t="s">
        <v>1473</v>
      </c>
      <c r="D968" s="165" t="s">
        <v>256</v>
      </c>
      <c r="E968" s="166" t="s">
        <v>1474</v>
      </c>
      <c r="F968" s="167" t="s">
        <v>1475</v>
      </c>
      <c r="G968" s="168" t="s">
        <v>359</v>
      </c>
      <c r="H968" s="169">
        <v>20.876000000000001</v>
      </c>
      <c r="I968" s="170"/>
      <c r="J968" s="171">
        <f>ROUND(I968*H968,0)</f>
        <v>0</v>
      </c>
      <c r="K968" s="167" t="s">
        <v>260</v>
      </c>
      <c r="L968" s="34"/>
      <c r="M968" s="172" t="s">
        <v>3</v>
      </c>
      <c r="N968" s="173" t="s">
        <v>43</v>
      </c>
      <c r="O968" s="35"/>
      <c r="P968" s="174">
        <f>O968*H968</f>
        <v>0</v>
      </c>
      <c r="Q968" s="174">
        <v>0</v>
      </c>
      <c r="R968" s="174">
        <f>Q968*H968</f>
        <v>0</v>
      </c>
      <c r="S968" s="174">
        <v>0</v>
      </c>
      <c r="T968" s="175">
        <f>S968*H968</f>
        <v>0</v>
      </c>
      <c r="AR968" s="17" t="s">
        <v>261</v>
      </c>
      <c r="AT968" s="17" t="s">
        <v>256</v>
      </c>
      <c r="AU968" s="17" t="s">
        <v>79</v>
      </c>
      <c r="AY968" s="17" t="s">
        <v>254</v>
      </c>
      <c r="BE968" s="176">
        <f>IF(N968="základní",J968,0)</f>
        <v>0</v>
      </c>
      <c r="BF968" s="176">
        <f>IF(N968="snížená",J968,0)</f>
        <v>0</v>
      </c>
      <c r="BG968" s="176">
        <f>IF(N968="zákl. přenesená",J968,0)</f>
        <v>0</v>
      </c>
      <c r="BH968" s="176">
        <f>IF(N968="sníž. přenesená",J968,0)</f>
        <v>0</v>
      </c>
      <c r="BI968" s="176">
        <f>IF(N968="nulová",J968,0)</f>
        <v>0</v>
      </c>
      <c r="BJ968" s="17" t="s">
        <v>9</v>
      </c>
      <c r="BK968" s="176">
        <f>ROUND(I968*H968,0)</f>
        <v>0</v>
      </c>
      <c r="BL968" s="17" t="s">
        <v>261</v>
      </c>
      <c r="BM968" s="17" t="s">
        <v>1476</v>
      </c>
    </row>
    <row r="969" spans="2:65" s="10" customFormat="1" ht="29.85" customHeight="1" x14ac:dyDescent="0.3">
      <c r="B969" s="150"/>
      <c r="D969" s="161" t="s">
        <v>71</v>
      </c>
      <c r="E969" s="162" t="s">
        <v>1477</v>
      </c>
      <c r="F969" s="162" t="s">
        <v>1478</v>
      </c>
      <c r="I969" s="153"/>
      <c r="J969" s="163">
        <f>BK969</f>
        <v>0</v>
      </c>
      <c r="L969" s="150"/>
      <c r="M969" s="155"/>
      <c r="N969" s="156"/>
      <c r="O969" s="156"/>
      <c r="P969" s="157">
        <f>SUM(P970:P1029)</f>
        <v>0</v>
      </c>
      <c r="Q969" s="156"/>
      <c r="R969" s="157">
        <f>SUM(R970:R1029)</f>
        <v>36.299501400000011</v>
      </c>
      <c r="S969" s="156"/>
      <c r="T969" s="158">
        <f>SUM(T970:T1029)</f>
        <v>0</v>
      </c>
      <c r="AR969" s="151" t="s">
        <v>79</v>
      </c>
      <c r="AT969" s="159" t="s">
        <v>71</v>
      </c>
      <c r="AU969" s="159" t="s">
        <v>9</v>
      </c>
      <c r="AY969" s="151" t="s">
        <v>254</v>
      </c>
      <c r="BK969" s="160">
        <f>SUM(BK970:BK1029)</f>
        <v>0</v>
      </c>
    </row>
    <row r="970" spans="2:65" s="1" customFormat="1" ht="22.5" customHeight="1" x14ac:dyDescent="0.3">
      <c r="B970" s="164"/>
      <c r="C970" s="165" t="s">
        <v>1479</v>
      </c>
      <c r="D970" s="165" t="s">
        <v>256</v>
      </c>
      <c r="E970" s="166" t="s">
        <v>1480</v>
      </c>
      <c r="F970" s="167" t="s">
        <v>1481</v>
      </c>
      <c r="G970" s="168" t="s">
        <v>259</v>
      </c>
      <c r="H970" s="169">
        <v>5</v>
      </c>
      <c r="I970" s="170"/>
      <c r="J970" s="171">
        <f>ROUND(I970*H970,0)</f>
        <v>0</v>
      </c>
      <c r="K970" s="167" t="s">
        <v>260</v>
      </c>
      <c r="L970" s="34"/>
      <c r="M970" s="172" t="s">
        <v>3</v>
      </c>
      <c r="N970" s="173" t="s">
        <v>43</v>
      </c>
      <c r="O970" s="35"/>
      <c r="P970" s="174">
        <f>O970*H970</f>
        <v>0</v>
      </c>
      <c r="Q970" s="174">
        <v>2.6279999999999999E-5</v>
      </c>
      <c r="R970" s="174">
        <f>Q970*H970</f>
        <v>1.314E-4</v>
      </c>
      <c r="S970" s="174">
        <v>0</v>
      </c>
      <c r="T970" s="175">
        <f>S970*H970</f>
        <v>0</v>
      </c>
      <c r="AR970" s="17" t="s">
        <v>261</v>
      </c>
      <c r="AT970" s="17" t="s">
        <v>256</v>
      </c>
      <c r="AU970" s="17" t="s">
        <v>79</v>
      </c>
      <c r="AY970" s="17" t="s">
        <v>254</v>
      </c>
      <c r="BE970" s="176">
        <f>IF(N970="základní",J970,0)</f>
        <v>0</v>
      </c>
      <c r="BF970" s="176">
        <f>IF(N970="snížená",J970,0)</f>
        <v>0</v>
      </c>
      <c r="BG970" s="176">
        <f>IF(N970="zákl. přenesená",J970,0)</f>
        <v>0</v>
      </c>
      <c r="BH970" s="176">
        <f>IF(N970="sníž. přenesená",J970,0)</f>
        <v>0</v>
      </c>
      <c r="BI970" s="176">
        <f>IF(N970="nulová",J970,0)</f>
        <v>0</v>
      </c>
      <c r="BJ970" s="17" t="s">
        <v>9</v>
      </c>
      <c r="BK970" s="176">
        <f>ROUND(I970*H970,0)</f>
        <v>0</v>
      </c>
      <c r="BL970" s="17" t="s">
        <v>261</v>
      </c>
      <c r="BM970" s="17" t="s">
        <v>1482</v>
      </c>
    </row>
    <row r="971" spans="2:65" s="11" customFormat="1" ht="13.5" x14ac:dyDescent="0.3">
      <c r="B971" s="177"/>
      <c r="D971" s="178" t="s">
        <v>263</v>
      </c>
      <c r="E971" s="179" t="s">
        <v>3</v>
      </c>
      <c r="F971" s="180" t="s">
        <v>1483</v>
      </c>
      <c r="H971" s="181">
        <v>5</v>
      </c>
      <c r="I971" s="182"/>
      <c r="L971" s="177"/>
      <c r="M971" s="183"/>
      <c r="N971" s="184"/>
      <c r="O971" s="184"/>
      <c r="P971" s="184"/>
      <c r="Q971" s="184"/>
      <c r="R971" s="184"/>
      <c r="S971" s="184"/>
      <c r="T971" s="185"/>
      <c r="AT971" s="186" t="s">
        <v>263</v>
      </c>
      <c r="AU971" s="186" t="s">
        <v>79</v>
      </c>
      <c r="AV971" s="11" t="s">
        <v>79</v>
      </c>
      <c r="AW971" s="11" t="s">
        <v>36</v>
      </c>
      <c r="AX971" s="11" t="s">
        <v>9</v>
      </c>
      <c r="AY971" s="186" t="s">
        <v>254</v>
      </c>
    </row>
    <row r="972" spans="2:65" s="1" customFormat="1" ht="22.5" customHeight="1" x14ac:dyDescent="0.3">
      <c r="B972" s="164"/>
      <c r="C972" s="210" t="s">
        <v>1484</v>
      </c>
      <c r="D972" s="210" t="s">
        <v>368</v>
      </c>
      <c r="E972" s="211" t="s">
        <v>1485</v>
      </c>
      <c r="F972" s="212" t="s">
        <v>1486</v>
      </c>
      <c r="G972" s="213" t="s">
        <v>259</v>
      </c>
      <c r="H972" s="214">
        <v>5</v>
      </c>
      <c r="I972" s="215"/>
      <c r="J972" s="216">
        <f>ROUND(I972*H972,0)</f>
        <v>0</v>
      </c>
      <c r="K972" s="212" t="s">
        <v>3</v>
      </c>
      <c r="L972" s="217"/>
      <c r="M972" s="218" t="s">
        <v>3</v>
      </c>
      <c r="N972" s="219" t="s">
        <v>43</v>
      </c>
      <c r="O972" s="35"/>
      <c r="P972" s="174">
        <f>O972*H972</f>
        <v>0</v>
      </c>
      <c r="Q972" s="174">
        <v>5.5000000000000003E-4</v>
      </c>
      <c r="R972" s="174">
        <f>Q972*H972</f>
        <v>2.7500000000000003E-3</v>
      </c>
      <c r="S972" s="174">
        <v>0</v>
      </c>
      <c r="T972" s="175">
        <f>S972*H972</f>
        <v>0</v>
      </c>
      <c r="AR972" s="17" t="s">
        <v>554</v>
      </c>
      <c r="AT972" s="17" t="s">
        <v>368</v>
      </c>
      <c r="AU972" s="17" t="s">
        <v>79</v>
      </c>
      <c r="AY972" s="17" t="s">
        <v>254</v>
      </c>
      <c r="BE972" s="176">
        <f>IF(N972="základní",J972,0)</f>
        <v>0</v>
      </c>
      <c r="BF972" s="176">
        <f>IF(N972="snížená",J972,0)</f>
        <v>0</v>
      </c>
      <c r="BG972" s="176">
        <f>IF(N972="zákl. přenesená",J972,0)</f>
        <v>0</v>
      </c>
      <c r="BH972" s="176">
        <f>IF(N972="sníž. přenesená",J972,0)</f>
        <v>0</v>
      </c>
      <c r="BI972" s="176">
        <f>IF(N972="nulová",J972,0)</f>
        <v>0</v>
      </c>
      <c r="BJ972" s="17" t="s">
        <v>9</v>
      </c>
      <c r="BK972" s="176">
        <f>ROUND(I972*H972,0)</f>
        <v>0</v>
      </c>
      <c r="BL972" s="17" t="s">
        <v>261</v>
      </c>
      <c r="BM972" s="17" t="s">
        <v>1487</v>
      </c>
    </row>
    <row r="973" spans="2:65" s="11" customFormat="1" ht="13.5" x14ac:dyDescent="0.3">
      <c r="B973" s="177"/>
      <c r="D973" s="178" t="s">
        <v>263</v>
      </c>
      <c r="E973" s="179" t="s">
        <v>3</v>
      </c>
      <c r="F973" s="180" t="s">
        <v>1483</v>
      </c>
      <c r="H973" s="181">
        <v>5</v>
      </c>
      <c r="I973" s="182"/>
      <c r="L973" s="177"/>
      <c r="M973" s="183"/>
      <c r="N973" s="184"/>
      <c r="O973" s="184"/>
      <c r="P973" s="184"/>
      <c r="Q973" s="184"/>
      <c r="R973" s="184"/>
      <c r="S973" s="184"/>
      <c r="T973" s="185"/>
      <c r="AT973" s="186" t="s">
        <v>263</v>
      </c>
      <c r="AU973" s="186" t="s">
        <v>79</v>
      </c>
      <c r="AV973" s="11" t="s">
        <v>79</v>
      </c>
      <c r="AW973" s="11" t="s">
        <v>36</v>
      </c>
      <c r="AX973" s="11" t="s">
        <v>9</v>
      </c>
      <c r="AY973" s="186" t="s">
        <v>254</v>
      </c>
    </row>
    <row r="974" spans="2:65" s="1" customFormat="1" ht="31.5" customHeight="1" x14ac:dyDescent="0.3">
      <c r="B974" s="164"/>
      <c r="C974" s="165" t="s">
        <v>1488</v>
      </c>
      <c r="D974" s="165" t="s">
        <v>256</v>
      </c>
      <c r="E974" s="166" t="s">
        <v>1489</v>
      </c>
      <c r="F974" s="167" t="s">
        <v>1490</v>
      </c>
      <c r="G974" s="168" t="s">
        <v>669</v>
      </c>
      <c r="H974" s="169">
        <v>329</v>
      </c>
      <c r="I974" s="170"/>
      <c r="J974" s="171">
        <f>ROUND(I974*H974,0)</f>
        <v>0</v>
      </c>
      <c r="K974" s="167" t="s">
        <v>260</v>
      </c>
      <c r="L974" s="34"/>
      <c r="M974" s="172" t="s">
        <v>3</v>
      </c>
      <c r="N974" s="173" t="s">
        <v>43</v>
      </c>
      <c r="O974" s="35"/>
      <c r="P974" s="174">
        <f>O974*H974</f>
        <v>0</v>
      </c>
      <c r="Q974" s="174">
        <v>0</v>
      </c>
      <c r="R974" s="174">
        <f>Q974*H974</f>
        <v>0</v>
      </c>
      <c r="S974" s="174">
        <v>0</v>
      </c>
      <c r="T974" s="175">
        <f>S974*H974</f>
        <v>0</v>
      </c>
      <c r="AR974" s="17" t="s">
        <v>261</v>
      </c>
      <c r="AT974" s="17" t="s">
        <v>256</v>
      </c>
      <c r="AU974" s="17" t="s">
        <v>79</v>
      </c>
      <c r="AY974" s="17" t="s">
        <v>254</v>
      </c>
      <c r="BE974" s="176">
        <f>IF(N974="základní",J974,0)</f>
        <v>0</v>
      </c>
      <c r="BF974" s="176">
        <f>IF(N974="snížená",J974,0)</f>
        <v>0</v>
      </c>
      <c r="BG974" s="176">
        <f>IF(N974="zákl. přenesená",J974,0)</f>
        <v>0</v>
      </c>
      <c r="BH974" s="176">
        <f>IF(N974="sníž. přenesená",J974,0)</f>
        <v>0</v>
      </c>
      <c r="BI974" s="176">
        <f>IF(N974="nulová",J974,0)</f>
        <v>0</v>
      </c>
      <c r="BJ974" s="17" t="s">
        <v>9</v>
      </c>
      <c r="BK974" s="176">
        <f>ROUND(I974*H974,0)</f>
        <v>0</v>
      </c>
      <c r="BL974" s="17" t="s">
        <v>261</v>
      </c>
      <c r="BM974" s="17" t="s">
        <v>1491</v>
      </c>
    </row>
    <row r="975" spans="2:65" s="11" customFormat="1" ht="13.5" x14ac:dyDescent="0.3">
      <c r="B975" s="177"/>
      <c r="D975" s="187" t="s">
        <v>263</v>
      </c>
      <c r="E975" s="186" t="s">
        <v>3</v>
      </c>
      <c r="F975" s="188" t="s">
        <v>1492</v>
      </c>
      <c r="H975" s="189">
        <v>329</v>
      </c>
      <c r="I975" s="182"/>
      <c r="L975" s="177"/>
      <c r="M975" s="183"/>
      <c r="N975" s="184"/>
      <c r="O975" s="184"/>
      <c r="P975" s="184"/>
      <c r="Q975" s="184"/>
      <c r="R975" s="184"/>
      <c r="S975" s="184"/>
      <c r="T975" s="185"/>
      <c r="AT975" s="186" t="s">
        <v>263</v>
      </c>
      <c r="AU975" s="186" t="s">
        <v>79</v>
      </c>
      <c r="AV975" s="11" t="s">
        <v>79</v>
      </c>
      <c r="AW975" s="11" t="s">
        <v>36</v>
      </c>
      <c r="AX975" s="11" t="s">
        <v>72</v>
      </c>
      <c r="AY975" s="186" t="s">
        <v>254</v>
      </c>
    </row>
    <row r="976" spans="2:65" s="12" customFormat="1" ht="13.5" x14ac:dyDescent="0.3">
      <c r="B976" s="190"/>
      <c r="D976" s="178" t="s">
        <v>263</v>
      </c>
      <c r="E976" s="191" t="s">
        <v>111</v>
      </c>
      <c r="F976" s="192" t="s">
        <v>277</v>
      </c>
      <c r="H976" s="193">
        <v>329</v>
      </c>
      <c r="I976" s="194"/>
      <c r="L976" s="190"/>
      <c r="M976" s="195"/>
      <c r="N976" s="196"/>
      <c r="O976" s="196"/>
      <c r="P976" s="196"/>
      <c r="Q976" s="196"/>
      <c r="R976" s="196"/>
      <c r="S976" s="196"/>
      <c r="T976" s="197"/>
      <c r="AT976" s="198" t="s">
        <v>263</v>
      </c>
      <c r="AU976" s="198" t="s">
        <v>79</v>
      </c>
      <c r="AV976" s="12" t="s">
        <v>82</v>
      </c>
      <c r="AW976" s="12" t="s">
        <v>36</v>
      </c>
      <c r="AX976" s="12" t="s">
        <v>9</v>
      </c>
      <c r="AY976" s="198" t="s">
        <v>254</v>
      </c>
    </row>
    <row r="977" spans="2:65" s="1" customFormat="1" ht="22.5" customHeight="1" x14ac:dyDescent="0.3">
      <c r="B977" s="164"/>
      <c r="C977" s="210" t="s">
        <v>1493</v>
      </c>
      <c r="D977" s="210" t="s">
        <v>368</v>
      </c>
      <c r="E977" s="211" t="s">
        <v>1494</v>
      </c>
      <c r="F977" s="212" t="s">
        <v>1495</v>
      </c>
      <c r="G977" s="213" t="s">
        <v>269</v>
      </c>
      <c r="H977" s="214">
        <v>16.286000000000001</v>
      </c>
      <c r="I977" s="215"/>
      <c r="J977" s="216">
        <f>ROUND(I977*H977,0)</f>
        <v>0</v>
      </c>
      <c r="K977" s="212" t="s">
        <v>3</v>
      </c>
      <c r="L977" s="217"/>
      <c r="M977" s="218" t="s">
        <v>3</v>
      </c>
      <c r="N977" s="219" t="s">
        <v>43</v>
      </c>
      <c r="O977" s="35"/>
      <c r="P977" s="174">
        <f>O977*H977</f>
        <v>0</v>
      </c>
      <c r="Q977" s="174">
        <v>0.44</v>
      </c>
      <c r="R977" s="174">
        <f>Q977*H977</f>
        <v>7.1658400000000002</v>
      </c>
      <c r="S977" s="174">
        <v>0</v>
      </c>
      <c r="T977" s="175">
        <f>S977*H977</f>
        <v>0</v>
      </c>
      <c r="AR977" s="17" t="s">
        <v>554</v>
      </c>
      <c r="AT977" s="17" t="s">
        <v>368</v>
      </c>
      <c r="AU977" s="17" t="s">
        <v>79</v>
      </c>
      <c r="AY977" s="17" t="s">
        <v>254</v>
      </c>
      <c r="BE977" s="176">
        <f>IF(N977="základní",J977,0)</f>
        <v>0</v>
      </c>
      <c r="BF977" s="176">
        <f>IF(N977="snížená",J977,0)</f>
        <v>0</v>
      </c>
      <c r="BG977" s="176">
        <f>IF(N977="zákl. přenesená",J977,0)</f>
        <v>0</v>
      </c>
      <c r="BH977" s="176">
        <f>IF(N977="sníž. přenesená",J977,0)</f>
        <v>0</v>
      </c>
      <c r="BI977" s="176">
        <f>IF(N977="nulová",J977,0)</f>
        <v>0</v>
      </c>
      <c r="BJ977" s="17" t="s">
        <v>9</v>
      </c>
      <c r="BK977" s="176">
        <f>ROUND(I977*H977,0)</f>
        <v>0</v>
      </c>
      <c r="BL977" s="17" t="s">
        <v>261</v>
      </c>
      <c r="BM977" s="17" t="s">
        <v>1496</v>
      </c>
    </row>
    <row r="978" spans="2:65" s="11" customFormat="1" ht="13.5" x14ac:dyDescent="0.3">
      <c r="B978" s="177"/>
      <c r="D978" s="187" t="s">
        <v>263</v>
      </c>
      <c r="E978" s="186" t="s">
        <v>3</v>
      </c>
      <c r="F978" s="188" t="s">
        <v>1497</v>
      </c>
      <c r="H978" s="189">
        <v>16.286000000000001</v>
      </c>
      <c r="I978" s="182"/>
      <c r="L978" s="177"/>
      <c r="M978" s="183"/>
      <c r="N978" s="184"/>
      <c r="O978" s="184"/>
      <c r="P978" s="184"/>
      <c r="Q978" s="184"/>
      <c r="R978" s="184"/>
      <c r="S978" s="184"/>
      <c r="T978" s="185"/>
      <c r="AT978" s="186" t="s">
        <v>263</v>
      </c>
      <c r="AU978" s="186" t="s">
        <v>79</v>
      </c>
      <c r="AV978" s="11" t="s">
        <v>79</v>
      </c>
      <c r="AW978" s="11" t="s">
        <v>36</v>
      </c>
      <c r="AX978" s="11" t="s">
        <v>72</v>
      </c>
      <c r="AY978" s="186" t="s">
        <v>254</v>
      </c>
    </row>
    <row r="979" spans="2:65" s="12" customFormat="1" ht="13.5" x14ac:dyDescent="0.3">
      <c r="B979" s="190"/>
      <c r="D979" s="178" t="s">
        <v>263</v>
      </c>
      <c r="E979" s="191" t="s">
        <v>3</v>
      </c>
      <c r="F979" s="192" t="s">
        <v>277</v>
      </c>
      <c r="H979" s="193">
        <v>16.286000000000001</v>
      </c>
      <c r="I979" s="194"/>
      <c r="L979" s="190"/>
      <c r="M979" s="195"/>
      <c r="N979" s="196"/>
      <c r="O979" s="196"/>
      <c r="P979" s="196"/>
      <c r="Q979" s="196"/>
      <c r="R979" s="196"/>
      <c r="S979" s="196"/>
      <c r="T979" s="197"/>
      <c r="AT979" s="198" t="s">
        <v>263</v>
      </c>
      <c r="AU979" s="198" t="s">
        <v>79</v>
      </c>
      <c r="AV979" s="12" t="s">
        <v>82</v>
      </c>
      <c r="AW979" s="12" t="s">
        <v>36</v>
      </c>
      <c r="AX979" s="12" t="s">
        <v>9</v>
      </c>
      <c r="AY979" s="198" t="s">
        <v>254</v>
      </c>
    </row>
    <row r="980" spans="2:65" s="1" customFormat="1" ht="31.5" customHeight="1" x14ac:dyDescent="0.3">
      <c r="B980" s="164"/>
      <c r="C980" s="165" t="s">
        <v>1498</v>
      </c>
      <c r="D980" s="165" t="s">
        <v>256</v>
      </c>
      <c r="E980" s="166" t="s">
        <v>1499</v>
      </c>
      <c r="F980" s="167" t="s">
        <v>1500</v>
      </c>
      <c r="G980" s="168" t="s">
        <v>669</v>
      </c>
      <c r="H980" s="169">
        <v>130.93</v>
      </c>
      <c r="I980" s="170"/>
      <c r="J980" s="171">
        <f>ROUND(I980*H980,0)</f>
        <v>0</v>
      </c>
      <c r="K980" s="167" t="s">
        <v>260</v>
      </c>
      <c r="L980" s="34"/>
      <c r="M980" s="172" t="s">
        <v>3</v>
      </c>
      <c r="N980" s="173" t="s">
        <v>43</v>
      </c>
      <c r="O980" s="35"/>
      <c r="P980" s="174">
        <f>O980*H980</f>
        <v>0</v>
      </c>
      <c r="Q980" s="174">
        <v>0</v>
      </c>
      <c r="R980" s="174">
        <f>Q980*H980</f>
        <v>0</v>
      </c>
      <c r="S980" s="174">
        <v>0</v>
      </c>
      <c r="T980" s="175">
        <f>S980*H980</f>
        <v>0</v>
      </c>
      <c r="AR980" s="17" t="s">
        <v>261</v>
      </c>
      <c r="AT980" s="17" t="s">
        <v>256</v>
      </c>
      <c r="AU980" s="17" t="s">
        <v>79</v>
      </c>
      <c r="AY980" s="17" t="s">
        <v>254</v>
      </c>
      <c r="BE980" s="176">
        <f>IF(N980="základní",J980,0)</f>
        <v>0</v>
      </c>
      <c r="BF980" s="176">
        <f>IF(N980="snížená",J980,0)</f>
        <v>0</v>
      </c>
      <c r="BG980" s="176">
        <f>IF(N980="zákl. přenesená",J980,0)</f>
        <v>0</v>
      </c>
      <c r="BH980" s="176">
        <f>IF(N980="sníž. přenesená",J980,0)</f>
        <v>0</v>
      </c>
      <c r="BI980" s="176">
        <f>IF(N980="nulová",J980,0)</f>
        <v>0</v>
      </c>
      <c r="BJ980" s="17" t="s">
        <v>9</v>
      </c>
      <c r="BK980" s="176">
        <f>ROUND(I980*H980,0)</f>
        <v>0</v>
      </c>
      <c r="BL980" s="17" t="s">
        <v>261</v>
      </c>
      <c r="BM980" s="17" t="s">
        <v>1501</v>
      </c>
    </row>
    <row r="981" spans="2:65" s="11" customFormat="1" ht="13.5" x14ac:dyDescent="0.3">
      <c r="B981" s="177"/>
      <c r="D981" s="187" t="s">
        <v>263</v>
      </c>
      <c r="E981" s="186" t="s">
        <v>3</v>
      </c>
      <c r="F981" s="188" t="s">
        <v>1502</v>
      </c>
      <c r="H981" s="189">
        <v>130.93</v>
      </c>
      <c r="I981" s="182"/>
      <c r="L981" s="177"/>
      <c r="M981" s="183"/>
      <c r="N981" s="184"/>
      <c r="O981" s="184"/>
      <c r="P981" s="184"/>
      <c r="Q981" s="184"/>
      <c r="R981" s="184"/>
      <c r="S981" s="184"/>
      <c r="T981" s="185"/>
      <c r="AT981" s="186" t="s">
        <v>263</v>
      </c>
      <c r="AU981" s="186" t="s">
        <v>79</v>
      </c>
      <c r="AV981" s="11" t="s">
        <v>79</v>
      </c>
      <c r="AW981" s="11" t="s">
        <v>36</v>
      </c>
      <c r="AX981" s="11" t="s">
        <v>72</v>
      </c>
      <c r="AY981" s="186" t="s">
        <v>254</v>
      </c>
    </row>
    <row r="982" spans="2:65" s="12" customFormat="1" ht="13.5" x14ac:dyDescent="0.3">
      <c r="B982" s="190"/>
      <c r="D982" s="178" t="s">
        <v>263</v>
      </c>
      <c r="E982" s="191" t="s">
        <v>107</v>
      </c>
      <c r="F982" s="192" t="s">
        <v>1503</v>
      </c>
      <c r="H982" s="193">
        <v>130.93</v>
      </c>
      <c r="I982" s="194"/>
      <c r="L982" s="190"/>
      <c r="M982" s="195"/>
      <c r="N982" s="196"/>
      <c r="O982" s="196"/>
      <c r="P982" s="196"/>
      <c r="Q982" s="196"/>
      <c r="R982" s="196"/>
      <c r="S982" s="196"/>
      <c r="T982" s="197"/>
      <c r="AT982" s="198" t="s">
        <v>263</v>
      </c>
      <c r="AU982" s="198" t="s">
        <v>79</v>
      </c>
      <c r="AV982" s="12" t="s">
        <v>82</v>
      </c>
      <c r="AW982" s="12" t="s">
        <v>36</v>
      </c>
      <c r="AX982" s="12" t="s">
        <v>9</v>
      </c>
      <c r="AY982" s="198" t="s">
        <v>254</v>
      </c>
    </row>
    <row r="983" spans="2:65" s="1" customFormat="1" ht="22.5" customHeight="1" x14ac:dyDescent="0.3">
      <c r="B983" s="164"/>
      <c r="C983" s="210" t="s">
        <v>1504</v>
      </c>
      <c r="D983" s="210" t="s">
        <v>368</v>
      </c>
      <c r="E983" s="211" t="s">
        <v>1505</v>
      </c>
      <c r="F983" s="212" t="s">
        <v>1506</v>
      </c>
      <c r="G983" s="213" t="s">
        <v>269</v>
      </c>
      <c r="H983" s="214">
        <v>30.931999999999999</v>
      </c>
      <c r="I983" s="215"/>
      <c r="J983" s="216">
        <f>ROUND(I983*H983,0)</f>
        <v>0</v>
      </c>
      <c r="K983" s="212" t="s">
        <v>3</v>
      </c>
      <c r="L983" s="217"/>
      <c r="M983" s="218" t="s">
        <v>3</v>
      </c>
      <c r="N983" s="219" t="s">
        <v>43</v>
      </c>
      <c r="O983" s="35"/>
      <c r="P983" s="174">
        <f>O983*H983</f>
        <v>0</v>
      </c>
      <c r="Q983" s="174">
        <v>0.44</v>
      </c>
      <c r="R983" s="174">
        <f>Q983*H983</f>
        <v>13.61008</v>
      </c>
      <c r="S983" s="174">
        <v>0</v>
      </c>
      <c r="T983" s="175">
        <f>S983*H983</f>
        <v>0</v>
      </c>
      <c r="AR983" s="17" t="s">
        <v>554</v>
      </c>
      <c r="AT983" s="17" t="s">
        <v>368</v>
      </c>
      <c r="AU983" s="17" t="s">
        <v>79</v>
      </c>
      <c r="AY983" s="17" t="s">
        <v>254</v>
      </c>
      <c r="BE983" s="176">
        <f>IF(N983="základní",J983,0)</f>
        <v>0</v>
      </c>
      <c r="BF983" s="176">
        <f>IF(N983="snížená",J983,0)</f>
        <v>0</v>
      </c>
      <c r="BG983" s="176">
        <f>IF(N983="zákl. přenesená",J983,0)</f>
        <v>0</v>
      </c>
      <c r="BH983" s="176">
        <f>IF(N983="sníž. přenesená",J983,0)</f>
        <v>0</v>
      </c>
      <c r="BI983" s="176">
        <f>IF(N983="nulová",J983,0)</f>
        <v>0</v>
      </c>
      <c r="BJ983" s="17" t="s">
        <v>9</v>
      </c>
      <c r="BK983" s="176">
        <f>ROUND(I983*H983,0)</f>
        <v>0</v>
      </c>
      <c r="BL983" s="17" t="s">
        <v>261</v>
      </c>
      <c r="BM983" s="17" t="s">
        <v>1507</v>
      </c>
    </row>
    <row r="984" spans="2:65" s="11" customFormat="1" ht="13.5" x14ac:dyDescent="0.3">
      <c r="B984" s="177"/>
      <c r="D984" s="178" t="s">
        <v>263</v>
      </c>
      <c r="E984" s="179" t="s">
        <v>3</v>
      </c>
      <c r="F984" s="180" t="s">
        <v>1508</v>
      </c>
      <c r="H984" s="181">
        <v>30.931999999999999</v>
      </c>
      <c r="I984" s="182"/>
      <c r="L984" s="177"/>
      <c r="M984" s="183"/>
      <c r="N984" s="184"/>
      <c r="O984" s="184"/>
      <c r="P984" s="184"/>
      <c r="Q984" s="184"/>
      <c r="R984" s="184"/>
      <c r="S984" s="184"/>
      <c r="T984" s="185"/>
      <c r="AT984" s="186" t="s">
        <v>263</v>
      </c>
      <c r="AU984" s="186" t="s">
        <v>79</v>
      </c>
      <c r="AV984" s="11" t="s">
        <v>79</v>
      </c>
      <c r="AW984" s="11" t="s">
        <v>36</v>
      </c>
      <c r="AX984" s="11" t="s">
        <v>9</v>
      </c>
      <c r="AY984" s="186" t="s">
        <v>254</v>
      </c>
    </row>
    <row r="985" spans="2:65" s="1" customFormat="1" ht="31.5" customHeight="1" x14ac:dyDescent="0.3">
      <c r="B985" s="164"/>
      <c r="C985" s="165" t="s">
        <v>1509</v>
      </c>
      <c r="D985" s="165" t="s">
        <v>256</v>
      </c>
      <c r="E985" s="166" t="s">
        <v>1510</v>
      </c>
      <c r="F985" s="167" t="s">
        <v>1511</v>
      </c>
      <c r="G985" s="168" t="s">
        <v>669</v>
      </c>
      <c r="H985" s="169">
        <v>669.29</v>
      </c>
      <c r="I985" s="170"/>
      <c r="J985" s="171">
        <f>ROUND(I985*H985,0)</f>
        <v>0</v>
      </c>
      <c r="K985" s="167" t="s">
        <v>260</v>
      </c>
      <c r="L985" s="34"/>
      <c r="M985" s="172" t="s">
        <v>3</v>
      </c>
      <c r="N985" s="173" t="s">
        <v>43</v>
      </c>
      <c r="O985" s="35"/>
      <c r="P985" s="174">
        <f>O985*H985</f>
        <v>0</v>
      </c>
      <c r="Q985" s="174">
        <v>0</v>
      </c>
      <c r="R985" s="174">
        <f>Q985*H985</f>
        <v>0</v>
      </c>
      <c r="S985" s="174">
        <v>0</v>
      </c>
      <c r="T985" s="175">
        <f>S985*H985</f>
        <v>0</v>
      </c>
      <c r="AR985" s="17" t="s">
        <v>261</v>
      </c>
      <c r="AT985" s="17" t="s">
        <v>256</v>
      </c>
      <c r="AU985" s="17" t="s">
        <v>79</v>
      </c>
      <c r="AY985" s="17" t="s">
        <v>254</v>
      </c>
      <c r="BE985" s="176">
        <f>IF(N985="základní",J985,0)</f>
        <v>0</v>
      </c>
      <c r="BF985" s="176">
        <f>IF(N985="snížená",J985,0)</f>
        <v>0</v>
      </c>
      <c r="BG985" s="176">
        <f>IF(N985="zákl. přenesená",J985,0)</f>
        <v>0</v>
      </c>
      <c r="BH985" s="176">
        <f>IF(N985="sníž. přenesená",J985,0)</f>
        <v>0</v>
      </c>
      <c r="BI985" s="176">
        <f>IF(N985="nulová",J985,0)</f>
        <v>0</v>
      </c>
      <c r="BJ985" s="17" t="s">
        <v>9</v>
      </c>
      <c r="BK985" s="176">
        <f>ROUND(I985*H985,0)</f>
        <v>0</v>
      </c>
      <c r="BL985" s="17" t="s">
        <v>261</v>
      </c>
      <c r="BM985" s="17" t="s">
        <v>1512</v>
      </c>
    </row>
    <row r="986" spans="2:65" s="11" customFormat="1" ht="13.5" x14ac:dyDescent="0.3">
      <c r="B986" s="177"/>
      <c r="D986" s="187" t="s">
        <v>263</v>
      </c>
      <c r="E986" s="186" t="s">
        <v>3</v>
      </c>
      <c r="F986" s="188" t="s">
        <v>1513</v>
      </c>
      <c r="H986" s="189">
        <v>669.29</v>
      </c>
      <c r="I986" s="182"/>
      <c r="L986" s="177"/>
      <c r="M986" s="183"/>
      <c r="N986" s="184"/>
      <c r="O986" s="184"/>
      <c r="P986" s="184"/>
      <c r="Q986" s="184"/>
      <c r="R986" s="184"/>
      <c r="S986" s="184"/>
      <c r="T986" s="185"/>
      <c r="AT986" s="186" t="s">
        <v>263</v>
      </c>
      <c r="AU986" s="186" t="s">
        <v>79</v>
      </c>
      <c r="AV986" s="11" t="s">
        <v>79</v>
      </c>
      <c r="AW986" s="11" t="s">
        <v>36</v>
      </c>
      <c r="AX986" s="11" t="s">
        <v>72</v>
      </c>
      <c r="AY986" s="186" t="s">
        <v>254</v>
      </c>
    </row>
    <row r="987" spans="2:65" s="12" customFormat="1" ht="13.5" x14ac:dyDescent="0.3">
      <c r="B987" s="190"/>
      <c r="D987" s="178" t="s">
        <v>263</v>
      </c>
      <c r="E987" s="191" t="s">
        <v>115</v>
      </c>
      <c r="F987" s="192" t="s">
        <v>277</v>
      </c>
      <c r="H987" s="193">
        <v>669.29</v>
      </c>
      <c r="I987" s="194"/>
      <c r="L987" s="190"/>
      <c r="M987" s="195"/>
      <c r="N987" s="196"/>
      <c r="O987" s="196"/>
      <c r="P987" s="196"/>
      <c r="Q987" s="196"/>
      <c r="R987" s="196"/>
      <c r="S987" s="196"/>
      <c r="T987" s="197"/>
      <c r="AT987" s="198" t="s">
        <v>263</v>
      </c>
      <c r="AU987" s="198" t="s">
        <v>79</v>
      </c>
      <c r="AV987" s="12" t="s">
        <v>82</v>
      </c>
      <c r="AW987" s="12" t="s">
        <v>36</v>
      </c>
      <c r="AX987" s="12" t="s">
        <v>9</v>
      </c>
      <c r="AY987" s="198" t="s">
        <v>254</v>
      </c>
    </row>
    <row r="988" spans="2:65" s="1" customFormat="1" ht="22.5" customHeight="1" x14ac:dyDescent="0.3">
      <c r="B988" s="164"/>
      <c r="C988" s="210" t="s">
        <v>1514</v>
      </c>
      <c r="D988" s="210" t="s">
        <v>368</v>
      </c>
      <c r="E988" s="211" t="s">
        <v>1515</v>
      </c>
      <c r="F988" s="212" t="s">
        <v>1516</v>
      </c>
      <c r="G988" s="213" t="s">
        <v>269</v>
      </c>
      <c r="H988" s="214">
        <v>22.087</v>
      </c>
      <c r="I988" s="215"/>
      <c r="J988" s="216">
        <f>ROUND(I988*H988,0)</f>
        <v>0</v>
      </c>
      <c r="K988" s="212" t="s">
        <v>3</v>
      </c>
      <c r="L988" s="217"/>
      <c r="M988" s="218" t="s">
        <v>3</v>
      </c>
      <c r="N988" s="219" t="s">
        <v>43</v>
      </c>
      <c r="O988" s="35"/>
      <c r="P988" s="174">
        <f>O988*H988</f>
        <v>0</v>
      </c>
      <c r="Q988" s="174">
        <v>0.44</v>
      </c>
      <c r="R988" s="174">
        <f>Q988*H988</f>
        <v>9.71828</v>
      </c>
      <c r="S988" s="174">
        <v>0</v>
      </c>
      <c r="T988" s="175">
        <f>S988*H988</f>
        <v>0</v>
      </c>
      <c r="AR988" s="17" t="s">
        <v>554</v>
      </c>
      <c r="AT988" s="17" t="s">
        <v>368</v>
      </c>
      <c r="AU988" s="17" t="s">
        <v>79</v>
      </c>
      <c r="AY988" s="17" t="s">
        <v>254</v>
      </c>
      <c r="BE988" s="176">
        <f>IF(N988="základní",J988,0)</f>
        <v>0</v>
      </c>
      <c r="BF988" s="176">
        <f>IF(N988="snížená",J988,0)</f>
        <v>0</v>
      </c>
      <c r="BG988" s="176">
        <f>IF(N988="zákl. přenesená",J988,0)</f>
        <v>0</v>
      </c>
      <c r="BH988" s="176">
        <f>IF(N988="sníž. přenesená",J988,0)</f>
        <v>0</v>
      </c>
      <c r="BI988" s="176">
        <f>IF(N988="nulová",J988,0)</f>
        <v>0</v>
      </c>
      <c r="BJ988" s="17" t="s">
        <v>9</v>
      </c>
      <c r="BK988" s="176">
        <f>ROUND(I988*H988,0)</f>
        <v>0</v>
      </c>
      <c r="BL988" s="17" t="s">
        <v>261</v>
      </c>
      <c r="BM988" s="17" t="s">
        <v>1517</v>
      </c>
    </row>
    <row r="989" spans="2:65" s="11" customFormat="1" ht="13.5" x14ac:dyDescent="0.3">
      <c r="B989" s="177"/>
      <c r="D989" s="187" t="s">
        <v>263</v>
      </c>
      <c r="E989" s="186" t="s">
        <v>3</v>
      </c>
      <c r="F989" s="188" t="s">
        <v>1518</v>
      </c>
      <c r="H989" s="189">
        <v>22.087</v>
      </c>
      <c r="I989" s="182"/>
      <c r="L989" s="177"/>
      <c r="M989" s="183"/>
      <c r="N989" s="184"/>
      <c r="O989" s="184"/>
      <c r="P989" s="184"/>
      <c r="Q989" s="184"/>
      <c r="R989" s="184"/>
      <c r="S989" s="184"/>
      <c r="T989" s="185"/>
      <c r="AT989" s="186" t="s">
        <v>263</v>
      </c>
      <c r="AU989" s="186" t="s">
        <v>79</v>
      </c>
      <c r="AV989" s="11" t="s">
        <v>79</v>
      </c>
      <c r="AW989" s="11" t="s">
        <v>36</v>
      </c>
      <c r="AX989" s="11" t="s">
        <v>72</v>
      </c>
      <c r="AY989" s="186" t="s">
        <v>254</v>
      </c>
    </row>
    <row r="990" spans="2:65" s="12" customFormat="1" ht="13.5" x14ac:dyDescent="0.3">
      <c r="B990" s="190"/>
      <c r="D990" s="178" t="s">
        <v>263</v>
      </c>
      <c r="E990" s="191" t="s">
        <v>3</v>
      </c>
      <c r="F990" s="192" t="s">
        <v>277</v>
      </c>
      <c r="H990" s="193">
        <v>22.087</v>
      </c>
      <c r="I990" s="194"/>
      <c r="L990" s="190"/>
      <c r="M990" s="195"/>
      <c r="N990" s="196"/>
      <c r="O990" s="196"/>
      <c r="P990" s="196"/>
      <c r="Q990" s="196"/>
      <c r="R990" s="196"/>
      <c r="S990" s="196"/>
      <c r="T990" s="197"/>
      <c r="AT990" s="198" t="s">
        <v>263</v>
      </c>
      <c r="AU990" s="198" t="s">
        <v>79</v>
      </c>
      <c r="AV990" s="12" t="s">
        <v>82</v>
      </c>
      <c r="AW990" s="12" t="s">
        <v>36</v>
      </c>
      <c r="AX990" s="12" t="s">
        <v>9</v>
      </c>
      <c r="AY990" s="198" t="s">
        <v>254</v>
      </c>
    </row>
    <row r="991" spans="2:65" s="1" customFormat="1" ht="31.5" customHeight="1" x14ac:dyDescent="0.3">
      <c r="B991" s="164"/>
      <c r="C991" s="165" t="s">
        <v>1519</v>
      </c>
      <c r="D991" s="165" t="s">
        <v>256</v>
      </c>
      <c r="E991" s="166" t="s">
        <v>1520</v>
      </c>
      <c r="F991" s="167" t="s">
        <v>1521</v>
      </c>
      <c r="G991" s="168" t="s">
        <v>669</v>
      </c>
      <c r="H991" s="169">
        <v>364.68</v>
      </c>
      <c r="I991" s="170"/>
      <c r="J991" s="171">
        <f>ROUND(I991*H991,0)</f>
        <v>0</v>
      </c>
      <c r="K991" s="167" t="s">
        <v>260</v>
      </c>
      <c r="L991" s="34"/>
      <c r="M991" s="172" t="s">
        <v>3</v>
      </c>
      <c r="N991" s="173" t="s">
        <v>43</v>
      </c>
      <c r="O991" s="35"/>
      <c r="P991" s="174">
        <f>O991*H991</f>
        <v>0</v>
      </c>
      <c r="Q991" s="174">
        <v>0</v>
      </c>
      <c r="R991" s="174">
        <f>Q991*H991</f>
        <v>0</v>
      </c>
      <c r="S991" s="174">
        <v>0</v>
      </c>
      <c r="T991" s="175">
        <f>S991*H991</f>
        <v>0</v>
      </c>
      <c r="AR991" s="17" t="s">
        <v>261</v>
      </c>
      <c r="AT991" s="17" t="s">
        <v>256</v>
      </c>
      <c r="AU991" s="17" t="s">
        <v>79</v>
      </c>
      <c r="AY991" s="17" t="s">
        <v>254</v>
      </c>
      <c r="BE991" s="176">
        <f>IF(N991="základní",J991,0)</f>
        <v>0</v>
      </c>
      <c r="BF991" s="176">
        <f>IF(N991="snížená",J991,0)</f>
        <v>0</v>
      </c>
      <c r="BG991" s="176">
        <f>IF(N991="zákl. přenesená",J991,0)</f>
        <v>0</v>
      </c>
      <c r="BH991" s="176">
        <f>IF(N991="sníž. přenesená",J991,0)</f>
        <v>0</v>
      </c>
      <c r="BI991" s="176">
        <f>IF(N991="nulová",J991,0)</f>
        <v>0</v>
      </c>
      <c r="BJ991" s="17" t="s">
        <v>9</v>
      </c>
      <c r="BK991" s="176">
        <f>ROUND(I991*H991,0)</f>
        <v>0</v>
      </c>
      <c r="BL991" s="17" t="s">
        <v>261</v>
      </c>
      <c r="BM991" s="17" t="s">
        <v>1522</v>
      </c>
    </row>
    <row r="992" spans="2:65" s="11" customFormat="1" ht="40.5" x14ac:dyDescent="0.3">
      <c r="B992" s="177"/>
      <c r="D992" s="187" t="s">
        <v>263</v>
      </c>
      <c r="E992" s="186" t="s">
        <v>3</v>
      </c>
      <c r="F992" s="188" t="s">
        <v>1523</v>
      </c>
      <c r="H992" s="189">
        <v>91.17</v>
      </c>
      <c r="I992" s="182"/>
      <c r="L992" s="177"/>
      <c r="M992" s="183"/>
      <c r="N992" s="184"/>
      <c r="O992" s="184"/>
      <c r="P992" s="184"/>
      <c r="Q992" s="184"/>
      <c r="R992" s="184"/>
      <c r="S992" s="184"/>
      <c r="T992" s="185"/>
      <c r="AT992" s="186" t="s">
        <v>263</v>
      </c>
      <c r="AU992" s="186" t="s">
        <v>79</v>
      </c>
      <c r="AV992" s="11" t="s">
        <v>79</v>
      </c>
      <c r="AW992" s="11" t="s">
        <v>36</v>
      </c>
      <c r="AX992" s="11" t="s">
        <v>72</v>
      </c>
      <c r="AY992" s="186" t="s">
        <v>254</v>
      </c>
    </row>
    <row r="993" spans="2:65" s="12" customFormat="1" ht="13.5" x14ac:dyDescent="0.3">
      <c r="B993" s="190"/>
      <c r="D993" s="187" t="s">
        <v>263</v>
      </c>
      <c r="E993" s="198" t="s">
        <v>118</v>
      </c>
      <c r="F993" s="199" t="s">
        <v>277</v>
      </c>
      <c r="H993" s="200">
        <v>91.17</v>
      </c>
      <c r="I993" s="194"/>
      <c r="L993" s="190"/>
      <c r="M993" s="195"/>
      <c r="N993" s="196"/>
      <c r="O993" s="196"/>
      <c r="P993" s="196"/>
      <c r="Q993" s="196"/>
      <c r="R993" s="196"/>
      <c r="S993" s="196"/>
      <c r="T993" s="197"/>
      <c r="AT993" s="198" t="s">
        <v>263</v>
      </c>
      <c r="AU993" s="198" t="s">
        <v>79</v>
      </c>
      <c r="AV993" s="12" t="s">
        <v>82</v>
      </c>
      <c r="AW993" s="12" t="s">
        <v>36</v>
      </c>
      <c r="AX993" s="12" t="s">
        <v>72</v>
      </c>
      <c r="AY993" s="198" t="s">
        <v>254</v>
      </c>
    </row>
    <row r="994" spans="2:65" s="11" customFormat="1" ht="40.5" x14ac:dyDescent="0.3">
      <c r="B994" s="177"/>
      <c r="D994" s="187" t="s">
        <v>263</v>
      </c>
      <c r="E994" s="186" t="s">
        <v>3</v>
      </c>
      <c r="F994" s="188" t="s">
        <v>1524</v>
      </c>
      <c r="H994" s="189">
        <v>273.51</v>
      </c>
      <c r="I994" s="182"/>
      <c r="L994" s="177"/>
      <c r="M994" s="183"/>
      <c r="N994" s="184"/>
      <c r="O994" s="184"/>
      <c r="P994" s="184"/>
      <c r="Q994" s="184"/>
      <c r="R994" s="184"/>
      <c r="S994" s="184"/>
      <c r="T994" s="185"/>
      <c r="AT994" s="186" t="s">
        <v>263</v>
      </c>
      <c r="AU994" s="186" t="s">
        <v>79</v>
      </c>
      <c r="AV994" s="11" t="s">
        <v>79</v>
      </c>
      <c r="AW994" s="11" t="s">
        <v>36</v>
      </c>
      <c r="AX994" s="11" t="s">
        <v>72</v>
      </c>
      <c r="AY994" s="186" t="s">
        <v>254</v>
      </c>
    </row>
    <row r="995" spans="2:65" s="12" customFormat="1" ht="13.5" x14ac:dyDescent="0.3">
      <c r="B995" s="190"/>
      <c r="D995" s="187" t="s">
        <v>263</v>
      </c>
      <c r="E995" s="198" t="s">
        <v>121</v>
      </c>
      <c r="F995" s="199" t="s">
        <v>277</v>
      </c>
      <c r="H995" s="200">
        <v>273.51</v>
      </c>
      <c r="I995" s="194"/>
      <c r="L995" s="190"/>
      <c r="M995" s="195"/>
      <c r="N995" s="196"/>
      <c r="O995" s="196"/>
      <c r="P995" s="196"/>
      <c r="Q995" s="196"/>
      <c r="R995" s="196"/>
      <c r="S995" s="196"/>
      <c r="T995" s="197"/>
      <c r="AT995" s="198" t="s">
        <v>263</v>
      </c>
      <c r="AU995" s="198" t="s">
        <v>79</v>
      </c>
      <c r="AV995" s="12" t="s">
        <v>82</v>
      </c>
      <c r="AW995" s="12" t="s">
        <v>36</v>
      </c>
      <c r="AX995" s="12" t="s">
        <v>72</v>
      </c>
      <c r="AY995" s="198" t="s">
        <v>254</v>
      </c>
    </row>
    <row r="996" spans="2:65" s="13" customFormat="1" ht="13.5" x14ac:dyDescent="0.3">
      <c r="B996" s="201"/>
      <c r="D996" s="178" t="s">
        <v>263</v>
      </c>
      <c r="E996" s="202" t="s">
        <v>3</v>
      </c>
      <c r="F996" s="203" t="s">
        <v>326</v>
      </c>
      <c r="H996" s="204">
        <v>364.68</v>
      </c>
      <c r="I996" s="205"/>
      <c r="L996" s="201"/>
      <c r="M996" s="206"/>
      <c r="N996" s="207"/>
      <c r="O996" s="207"/>
      <c r="P996" s="207"/>
      <c r="Q996" s="207"/>
      <c r="R996" s="207"/>
      <c r="S996" s="207"/>
      <c r="T996" s="208"/>
      <c r="AT996" s="209" t="s">
        <v>263</v>
      </c>
      <c r="AU996" s="209" t="s">
        <v>79</v>
      </c>
      <c r="AV996" s="13" t="s">
        <v>85</v>
      </c>
      <c r="AW996" s="13" t="s">
        <v>36</v>
      </c>
      <c r="AX996" s="13" t="s">
        <v>9</v>
      </c>
      <c r="AY996" s="209" t="s">
        <v>254</v>
      </c>
    </row>
    <row r="997" spans="2:65" s="1" customFormat="1" ht="22.5" customHeight="1" x14ac:dyDescent="0.3">
      <c r="B997" s="164"/>
      <c r="C997" s="210" t="s">
        <v>1525</v>
      </c>
      <c r="D997" s="210" t="s">
        <v>368</v>
      </c>
      <c r="E997" s="211" t="s">
        <v>1515</v>
      </c>
      <c r="F997" s="212" t="s">
        <v>1516</v>
      </c>
      <c r="G997" s="213" t="s">
        <v>269</v>
      </c>
      <c r="H997" s="214">
        <v>3.0089999999999999</v>
      </c>
      <c r="I997" s="215"/>
      <c r="J997" s="216">
        <f>ROUND(I997*H997,0)</f>
        <v>0</v>
      </c>
      <c r="K997" s="212" t="s">
        <v>3</v>
      </c>
      <c r="L997" s="217"/>
      <c r="M997" s="218" t="s">
        <v>3</v>
      </c>
      <c r="N997" s="219" t="s">
        <v>43</v>
      </c>
      <c r="O997" s="35"/>
      <c r="P997" s="174">
        <f>O997*H997</f>
        <v>0</v>
      </c>
      <c r="Q997" s="174">
        <v>0.44</v>
      </c>
      <c r="R997" s="174">
        <f>Q997*H997</f>
        <v>1.32396</v>
      </c>
      <c r="S997" s="174">
        <v>0</v>
      </c>
      <c r="T997" s="175">
        <f>S997*H997</f>
        <v>0</v>
      </c>
      <c r="AR997" s="17" t="s">
        <v>554</v>
      </c>
      <c r="AT997" s="17" t="s">
        <v>368</v>
      </c>
      <c r="AU997" s="17" t="s">
        <v>79</v>
      </c>
      <c r="AY997" s="17" t="s">
        <v>254</v>
      </c>
      <c r="BE997" s="176">
        <f>IF(N997="základní",J997,0)</f>
        <v>0</v>
      </c>
      <c r="BF997" s="176">
        <f>IF(N997="snížená",J997,0)</f>
        <v>0</v>
      </c>
      <c r="BG997" s="176">
        <f>IF(N997="zákl. přenesená",J997,0)</f>
        <v>0</v>
      </c>
      <c r="BH997" s="176">
        <f>IF(N997="sníž. přenesená",J997,0)</f>
        <v>0</v>
      </c>
      <c r="BI997" s="176">
        <f>IF(N997="nulová",J997,0)</f>
        <v>0</v>
      </c>
      <c r="BJ997" s="17" t="s">
        <v>9</v>
      </c>
      <c r="BK997" s="176">
        <f>ROUND(I997*H997,0)</f>
        <v>0</v>
      </c>
      <c r="BL997" s="17" t="s">
        <v>261</v>
      </c>
      <c r="BM997" s="17" t="s">
        <v>1526</v>
      </c>
    </row>
    <row r="998" spans="2:65" s="11" customFormat="1" ht="13.5" x14ac:dyDescent="0.3">
      <c r="B998" s="177"/>
      <c r="D998" s="187" t="s">
        <v>263</v>
      </c>
      <c r="E998" s="186" t="s">
        <v>3</v>
      </c>
      <c r="F998" s="188" t="s">
        <v>1527</v>
      </c>
      <c r="H998" s="189">
        <v>3.0089999999999999</v>
      </c>
      <c r="I998" s="182"/>
      <c r="L998" s="177"/>
      <c r="M998" s="183"/>
      <c r="N998" s="184"/>
      <c r="O998" s="184"/>
      <c r="P998" s="184"/>
      <c r="Q998" s="184"/>
      <c r="R998" s="184"/>
      <c r="S998" s="184"/>
      <c r="T998" s="185"/>
      <c r="AT998" s="186" t="s">
        <v>263</v>
      </c>
      <c r="AU998" s="186" t="s">
        <v>79</v>
      </c>
      <c r="AV998" s="11" t="s">
        <v>79</v>
      </c>
      <c r="AW998" s="11" t="s">
        <v>36</v>
      </c>
      <c r="AX998" s="11" t="s">
        <v>72</v>
      </c>
      <c r="AY998" s="186" t="s">
        <v>254</v>
      </c>
    </row>
    <row r="999" spans="2:65" s="12" customFormat="1" ht="13.5" x14ac:dyDescent="0.3">
      <c r="B999" s="190"/>
      <c r="D999" s="178" t="s">
        <v>263</v>
      </c>
      <c r="E999" s="191" t="s">
        <v>3</v>
      </c>
      <c r="F999" s="192" t="s">
        <v>277</v>
      </c>
      <c r="H999" s="193">
        <v>3.0089999999999999</v>
      </c>
      <c r="I999" s="194"/>
      <c r="L999" s="190"/>
      <c r="M999" s="195"/>
      <c r="N999" s="196"/>
      <c r="O999" s="196"/>
      <c r="P999" s="196"/>
      <c r="Q999" s="196"/>
      <c r="R999" s="196"/>
      <c r="S999" s="196"/>
      <c r="T999" s="197"/>
      <c r="AT999" s="198" t="s">
        <v>263</v>
      </c>
      <c r="AU999" s="198" t="s">
        <v>79</v>
      </c>
      <c r="AV999" s="12" t="s">
        <v>82</v>
      </c>
      <c r="AW999" s="12" t="s">
        <v>36</v>
      </c>
      <c r="AX999" s="12" t="s">
        <v>9</v>
      </c>
      <c r="AY999" s="198" t="s">
        <v>254</v>
      </c>
    </row>
    <row r="1000" spans="2:65" s="1" customFormat="1" ht="22.5" customHeight="1" x14ac:dyDescent="0.3">
      <c r="B1000" s="164"/>
      <c r="C1000" s="210" t="s">
        <v>1528</v>
      </c>
      <c r="D1000" s="210" t="s">
        <v>368</v>
      </c>
      <c r="E1000" s="211" t="s">
        <v>1529</v>
      </c>
      <c r="F1000" s="212" t="s">
        <v>1530</v>
      </c>
      <c r="G1000" s="213" t="s">
        <v>269</v>
      </c>
      <c r="H1000" s="214">
        <v>6.4989999999999997</v>
      </c>
      <c r="I1000" s="215"/>
      <c r="J1000" s="216">
        <f>ROUND(I1000*H1000,0)</f>
        <v>0</v>
      </c>
      <c r="K1000" s="212" t="s">
        <v>3</v>
      </c>
      <c r="L1000" s="217"/>
      <c r="M1000" s="218" t="s">
        <v>3</v>
      </c>
      <c r="N1000" s="219" t="s">
        <v>43</v>
      </c>
      <c r="O1000" s="35"/>
      <c r="P1000" s="174">
        <f>O1000*H1000</f>
        <v>0</v>
      </c>
      <c r="Q1000" s="174">
        <v>0.44</v>
      </c>
      <c r="R1000" s="174">
        <f>Q1000*H1000</f>
        <v>2.8595599999999997</v>
      </c>
      <c r="S1000" s="174">
        <v>0</v>
      </c>
      <c r="T1000" s="175">
        <f>S1000*H1000</f>
        <v>0</v>
      </c>
      <c r="AR1000" s="17" t="s">
        <v>554</v>
      </c>
      <c r="AT1000" s="17" t="s">
        <v>368</v>
      </c>
      <c r="AU1000" s="17" t="s">
        <v>79</v>
      </c>
      <c r="AY1000" s="17" t="s">
        <v>254</v>
      </c>
      <c r="BE1000" s="176">
        <f>IF(N1000="základní",J1000,0)</f>
        <v>0</v>
      </c>
      <c r="BF1000" s="176">
        <f>IF(N1000="snížená",J1000,0)</f>
        <v>0</v>
      </c>
      <c r="BG1000" s="176">
        <f>IF(N1000="zákl. přenesená",J1000,0)</f>
        <v>0</v>
      </c>
      <c r="BH1000" s="176">
        <f>IF(N1000="sníž. přenesená",J1000,0)</f>
        <v>0</v>
      </c>
      <c r="BI1000" s="176">
        <f>IF(N1000="nulová",J1000,0)</f>
        <v>0</v>
      </c>
      <c r="BJ1000" s="17" t="s">
        <v>9</v>
      </c>
      <c r="BK1000" s="176">
        <f>ROUND(I1000*H1000,0)</f>
        <v>0</v>
      </c>
      <c r="BL1000" s="17" t="s">
        <v>261</v>
      </c>
      <c r="BM1000" s="17" t="s">
        <v>1531</v>
      </c>
    </row>
    <row r="1001" spans="2:65" s="11" customFormat="1" ht="13.5" x14ac:dyDescent="0.3">
      <c r="B1001" s="177"/>
      <c r="D1001" s="178" t="s">
        <v>263</v>
      </c>
      <c r="E1001" s="179" t="s">
        <v>3</v>
      </c>
      <c r="F1001" s="180" t="s">
        <v>1532</v>
      </c>
      <c r="H1001" s="181">
        <v>6.4989999999999997</v>
      </c>
      <c r="I1001" s="182"/>
      <c r="L1001" s="177"/>
      <c r="M1001" s="183"/>
      <c r="N1001" s="184"/>
      <c r="O1001" s="184"/>
      <c r="P1001" s="184"/>
      <c r="Q1001" s="184"/>
      <c r="R1001" s="184"/>
      <c r="S1001" s="184"/>
      <c r="T1001" s="185"/>
      <c r="AT1001" s="186" t="s">
        <v>263</v>
      </c>
      <c r="AU1001" s="186" t="s">
        <v>79</v>
      </c>
      <c r="AV1001" s="11" t="s">
        <v>79</v>
      </c>
      <c r="AW1001" s="11" t="s">
        <v>36</v>
      </c>
      <c r="AX1001" s="11" t="s">
        <v>9</v>
      </c>
      <c r="AY1001" s="186" t="s">
        <v>254</v>
      </c>
    </row>
    <row r="1002" spans="2:65" s="1" customFormat="1" ht="22.5" customHeight="1" x14ac:dyDescent="0.3">
      <c r="B1002" s="164"/>
      <c r="C1002" s="165" t="s">
        <v>1533</v>
      </c>
      <c r="D1002" s="165" t="s">
        <v>256</v>
      </c>
      <c r="E1002" s="166" t="s">
        <v>1534</v>
      </c>
      <c r="F1002" s="167" t="s">
        <v>1535</v>
      </c>
      <c r="G1002" s="168" t="s">
        <v>989</v>
      </c>
      <c r="H1002" s="169">
        <v>1139.74</v>
      </c>
      <c r="I1002" s="170"/>
      <c r="J1002" s="171">
        <f>ROUND(I1002*H1002,0)</f>
        <v>0</v>
      </c>
      <c r="K1002" s="167" t="s">
        <v>260</v>
      </c>
      <c r="L1002" s="34"/>
      <c r="M1002" s="172" t="s">
        <v>3</v>
      </c>
      <c r="N1002" s="173" t="s">
        <v>43</v>
      </c>
      <c r="O1002" s="35"/>
      <c r="P1002" s="174">
        <f>O1002*H1002</f>
        <v>0</v>
      </c>
      <c r="Q1002" s="174">
        <v>0</v>
      </c>
      <c r="R1002" s="174">
        <f>Q1002*H1002</f>
        <v>0</v>
      </c>
      <c r="S1002" s="174">
        <v>0</v>
      </c>
      <c r="T1002" s="175">
        <f>S1002*H1002</f>
        <v>0</v>
      </c>
      <c r="AR1002" s="17" t="s">
        <v>261</v>
      </c>
      <c r="AT1002" s="17" t="s">
        <v>256</v>
      </c>
      <c r="AU1002" s="17" t="s">
        <v>79</v>
      </c>
      <c r="AY1002" s="17" t="s">
        <v>254</v>
      </c>
      <c r="BE1002" s="176">
        <f>IF(N1002="základní",J1002,0)</f>
        <v>0</v>
      </c>
      <c r="BF1002" s="176">
        <f>IF(N1002="snížená",J1002,0)</f>
        <v>0</v>
      </c>
      <c r="BG1002" s="176">
        <f>IF(N1002="zákl. přenesená",J1002,0)</f>
        <v>0</v>
      </c>
      <c r="BH1002" s="176">
        <f>IF(N1002="sníž. přenesená",J1002,0)</f>
        <v>0</v>
      </c>
      <c r="BI1002" s="176">
        <f>IF(N1002="nulová",J1002,0)</f>
        <v>0</v>
      </c>
      <c r="BJ1002" s="17" t="s">
        <v>9</v>
      </c>
      <c r="BK1002" s="176">
        <f>ROUND(I1002*H1002,0)</f>
        <v>0</v>
      </c>
      <c r="BL1002" s="17" t="s">
        <v>261</v>
      </c>
      <c r="BM1002" s="17" t="s">
        <v>1536</v>
      </c>
    </row>
    <row r="1003" spans="2:65" s="11" customFormat="1" ht="13.5" x14ac:dyDescent="0.3">
      <c r="B1003" s="177"/>
      <c r="D1003" s="187" t="s">
        <v>263</v>
      </c>
      <c r="E1003" s="186" t="s">
        <v>3</v>
      </c>
      <c r="F1003" s="188" t="s">
        <v>1537</v>
      </c>
      <c r="H1003" s="189">
        <v>412.5</v>
      </c>
      <c r="I1003" s="182"/>
      <c r="L1003" s="177"/>
      <c r="M1003" s="183"/>
      <c r="N1003" s="184"/>
      <c r="O1003" s="184"/>
      <c r="P1003" s="184"/>
      <c r="Q1003" s="184"/>
      <c r="R1003" s="184"/>
      <c r="S1003" s="184"/>
      <c r="T1003" s="185"/>
      <c r="AT1003" s="186" t="s">
        <v>263</v>
      </c>
      <c r="AU1003" s="186" t="s">
        <v>79</v>
      </c>
      <c r="AV1003" s="11" t="s">
        <v>79</v>
      </c>
      <c r="AW1003" s="11" t="s">
        <v>36</v>
      </c>
      <c r="AX1003" s="11" t="s">
        <v>72</v>
      </c>
      <c r="AY1003" s="186" t="s">
        <v>254</v>
      </c>
    </row>
    <row r="1004" spans="2:65" s="11" customFormat="1" ht="13.5" x14ac:dyDescent="0.3">
      <c r="B1004" s="177"/>
      <c r="D1004" s="187" t="s">
        <v>263</v>
      </c>
      <c r="E1004" s="186" t="s">
        <v>3</v>
      </c>
      <c r="F1004" s="188" t="s">
        <v>1538</v>
      </c>
      <c r="H1004" s="189">
        <v>698.94</v>
      </c>
      <c r="I1004" s="182"/>
      <c r="L1004" s="177"/>
      <c r="M1004" s="183"/>
      <c r="N1004" s="184"/>
      <c r="O1004" s="184"/>
      <c r="P1004" s="184"/>
      <c r="Q1004" s="184"/>
      <c r="R1004" s="184"/>
      <c r="S1004" s="184"/>
      <c r="T1004" s="185"/>
      <c r="AT1004" s="186" t="s">
        <v>263</v>
      </c>
      <c r="AU1004" s="186" t="s">
        <v>79</v>
      </c>
      <c r="AV1004" s="11" t="s">
        <v>79</v>
      </c>
      <c r="AW1004" s="11" t="s">
        <v>36</v>
      </c>
      <c r="AX1004" s="11" t="s">
        <v>72</v>
      </c>
      <c r="AY1004" s="186" t="s">
        <v>254</v>
      </c>
    </row>
    <row r="1005" spans="2:65" s="11" customFormat="1" ht="13.5" x14ac:dyDescent="0.3">
      <c r="B1005" s="177"/>
      <c r="D1005" s="187" t="s">
        <v>263</v>
      </c>
      <c r="E1005" s="186" t="s">
        <v>3</v>
      </c>
      <c r="F1005" s="188" t="s">
        <v>1539</v>
      </c>
      <c r="H1005" s="189">
        <v>28.3</v>
      </c>
      <c r="I1005" s="182"/>
      <c r="L1005" s="177"/>
      <c r="M1005" s="183"/>
      <c r="N1005" s="184"/>
      <c r="O1005" s="184"/>
      <c r="P1005" s="184"/>
      <c r="Q1005" s="184"/>
      <c r="R1005" s="184"/>
      <c r="S1005" s="184"/>
      <c r="T1005" s="185"/>
      <c r="AT1005" s="186" t="s">
        <v>263</v>
      </c>
      <c r="AU1005" s="186" t="s">
        <v>79</v>
      </c>
      <c r="AV1005" s="11" t="s">
        <v>79</v>
      </c>
      <c r="AW1005" s="11" t="s">
        <v>36</v>
      </c>
      <c r="AX1005" s="11" t="s">
        <v>72</v>
      </c>
      <c r="AY1005" s="186" t="s">
        <v>254</v>
      </c>
    </row>
    <row r="1006" spans="2:65" s="12" customFormat="1" ht="13.5" x14ac:dyDescent="0.3">
      <c r="B1006" s="190"/>
      <c r="D1006" s="178" t="s">
        <v>263</v>
      </c>
      <c r="E1006" s="191" t="s">
        <v>3</v>
      </c>
      <c r="F1006" s="192" t="s">
        <v>277</v>
      </c>
      <c r="H1006" s="193">
        <v>1139.74</v>
      </c>
      <c r="I1006" s="194"/>
      <c r="L1006" s="190"/>
      <c r="M1006" s="195"/>
      <c r="N1006" s="196"/>
      <c r="O1006" s="196"/>
      <c r="P1006" s="196"/>
      <c r="Q1006" s="196"/>
      <c r="R1006" s="196"/>
      <c r="S1006" s="196"/>
      <c r="T1006" s="197"/>
      <c r="AT1006" s="198" t="s">
        <v>263</v>
      </c>
      <c r="AU1006" s="198" t="s">
        <v>79</v>
      </c>
      <c r="AV1006" s="12" t="s">
        <v>82</v>
      </c>
      <c r="AW1006" s="12" t="s">
        <v>36</v>
      </c>
      <c r="AX1006" s="12" t="s">
        <v>9</v>
      </c>
      <c r="AY1006" s="198" t="s">
        <v>254</v>
      </c>
    </row>
    <row r="1007" spans="2:65" s="1" customFormat="1" ht="22.5" customHeight="1" x14ac:dyDescent="0.3">
      <c r="B1007" s="164"/>
      <c r="C1007" s="210" t="s">
        <v>1540</v>
      </c>
      <c r="D1007" s="210" t="s">
        <v>368</v>
      </c>
      <c r="E1007" s="211" t="s">
        <v>1541</v>
      </c>
      <c r="F1007" s="212" t="s">
        <v>1542</v>
      </c>
      <c r="G1007" s="213" t="s">
        <v>989</v>
      </c>
      <c r="H1007" s="214">
        <v>727.24</v>
      </c>
      <c r="I1007" s="215"/>
      <c r="J1007" s="216">
        <f>ROUND(I1007*H1007,0)</f>
        <v>0</v>
      </c>
      <c r="K1007" s="212" t="s">
        <v>3</v>
      </c>
      <c r="L1007" s="217"/>
      <c r="M1007" s="218" t="s">
        <v>3</v>
      </c>
      <c r="N1007" s="219" t="s">
        <v>43</v>
      </c>
      <c r="O1007" s="35"/>
      <c r="P1007" s="174">
        <f>O1007*H1007</f>
        <v>0</v>
      </c>
      <c r="Q1007" s="174">
        <v>1E-3</v>
      </c>
      <c r="R1007" s="174">
        <f>Q1007*H1007</f>
        <v>0.72724</v>
      </c>
      <c r="S1007" s="174">
        <v>0</v>
      </c>
      <c r="T1007" s="175">
        <f>S1007*H1007</f>
        <v>0</v>
      </c>
      <c r="AR1007" s="17" t="s">
        <v>335</v>
      </c>
      <c r="AT1007" s="17" t="s">
        <v>368</v>
      </c>
      <c r="AU1007" s="17" t="s">
        <v>79</v>
      </c>
      <c r="AY1007" s="17" t="s">
        <v>254</v>
      </c>
      <c r="BE1007" s="176">
        <f>IF(N1007="základní",J1007,0)</f>
        <v>0</v>
      </c>
      <c r="BF1007" s="176">
        <f>IF(N1007="snížená",J1007,0)</f>
        <v>0</v>
      </c>
      <c r="BG1007" s="176">
        <f>IF(N1007="zákl. přenesená",J1007,0)</f>
        <v>0</v>
      </c>
      <c r="BH1007" s="176">
        <f>IF(N1007="sníž. přenesená",J1007,0)</f>
        <v>0</v>
      </c>
      <c r="BI1007" s="176">
        <f>IF(N1007="nulová",J1007,0)</f>
        <v>0</v>
      </c>
      <c r="BJ1007" s="17" t="s">
        <v>9</v>
      </c>
      <c r="BK1007" s="176">
        <f>ROUND(I1007*H1007,0)</f>
        <v>0</v>
      </c>
      <c r="BL1007" s="17" t="s">
        <v>85</v>
      </c>
      <c r="BM1007" s="17" t="s">
        <v>1543</v>
      </c>
    </row>
    <row r="1008" spans="2:65" s="11" customFormat="1" ht="13.5" x14ac:dyDescent="0.3">
      <c r="B1008" s="177"/>
      <c r="D1008" s="187" t="s">
        <v>263</v>
      </c>
      <c r="E1008" s="186" t="s">
        <v>3</v>
      </c>
      <c r="F1008" s="188" t="s">
        <v>1538</v>
      </c>
      <c r="H1008" s="189">
        <v>698.94</v>
      </c>
      <c r="I1008" s="182"/>
      <c r="L1008" s="177"/>
      <c r="M1008" s="183"/>
      <c r="N1008" s="184"/>
      <c r="O1008" s="184"/>
      <c r="P1008" s="184"/>
      <c r="Q1008" s="184"/>
      <c r="R1008" s="184"/>
      <c r="S1008" s="184"/>
      <c r="T1008" s="185"/>
      <c r="AT1008" s="186" t="s">
        <v>263</v>
      </c>
      <c r="AU1008" s="186" t="s">
        <v>79</v>
      </c>
      <c r="AV1008" s="11" t="s">
        <v>79</v>
      </c>
      <c r="AW1008" s="11" t="s">
        <v>36</v>
      </c>
      <c r="AX1008" s="11" t="s">
        <v>72</v>
      </c>
      <c r="AY1008" s="186" t="s">
        <v>254</v>
      </c>
    </row>
    <row r="1009" spans="2:65" s="11" customFormat="1" ht="13.5" x14ac:dyDescent="0.3">
      <c r="B1009" s="177"/>
      <c r="D1009" s="187" t="s">
        <v>263</v>
      </c>
      <c r="E1009" s="186" t="s">
        <v>3</v>
      </c>
      <c r="F1009" s="188" t="s">
        <v>1539</v>
      </c>
      <c r="H1009" s="189">
        <v>28.3</v>
      </c>
      <c r="I1009" s="182"/>
      <c r="L1009" s="177"/>
      <c r="M1009" s="183"/>
      <c r="N1009" s="184"/>
      <c r="O1009" s="184"/>
      <c r="P1009" s="184"/>
      <c r="Q1009" s="184"/>
      <c r="R1009" s="184"/>
      <c r="S1009" s="184"/>
      <c r="T1009" s="185"/>
      <c r="AT1009" s="186" t="s">
        <v>263</v>
      </c>
      <c r="AU1009" s="186" t="s">
        <v>79</v>
      </c>
      <c r="AV1009" s="11" t="s">
        <v>79</v>
      </c>
      <c r="AW1009" s="11" t="s">
        <v>36</v>
      </c>
      <c r="AX1009" s="11" t="s">
        <v>72</v>
      </c>
      <c r="AY1009" s="186" t="s">
        <v>254</v>
      </c>
    </row>
    <row r="1010" spans="2:65" s="12" customFormat="1" ht="13.5" x14ac:dyDescent="0.3">
      <c r="B1010" s="190"/>
      <c r="D1010" s="178" t="s">
        <v>263</v>
      </c>
      <c r="E1010" s="191" t="s">
        <v>3</v>
      </c>
      <c r="F1010" s="192" t="s">
        <v>1544</v>
      </c>
      <c r="H1010" s="193">
        <v>727.24</v>
      </c>
      <c r="I1010" s="194"/>
      <c r="L1010" s="190"/>
      <c r="M1010" s="195"/>
      <c r="N1010" s="196"/>
      <c r="O1010" s="196"/>
      <c r="P1010" s="196"/>
      <c r="Q1010" s="196"/>
      <c r="R1010" s="196"/>
      <c r="S1010" s="196"/>
      <c r="T1010" s="197"/>
      <c r="AT1010" s="198" t="s">
        <v>263</v>
      </c>
      <c r="AU1010" s="198" t="s">
        <v>79</v>
      </c>
      <c r="AV1010" s="12" t="s">
        <v>82</v>
      </c>
      <c r="AW1010" s="12" t="s">
        <v>36</v>
      </c>
      <c r="AX1010" s="12" t="s">
        <v>9</v>
      </c>
      <c r="AY1010" s="198" t="s">
        <v>254</v>
      </c>
    </row>
    <row r="1011" spans="2:65" s="1" customFormat="1" ht="22.5" customHeight="1" x14ac:dyDescent="0.3">
      <c r="B1011" s="164"/>
      <c r="C1011" s="210" t="s">
        <v>1545</v>
      </c>
      <c r="D1011" s="210" t="s">
        <v>368</v>
      </c>
      <c r="E1011" s="211" t="s">
        <v>1546</v>
      </c>
      <c r="F1011" s="212" t="s">
        <v>1547</v>
      </c>
      <c r="G1011" s="213" t="s">
        <v>259</v>
      </c>
      <c r="H1011" s="214">
        <v>44</v>
      </c>
      <c r="I1011" s="215"/>
      <c r="J1011" s="216">
        <f>ROUND(I1011*H1011,0)</f>
        <v>0</v>
      </c>
      <c r="K1011" s="212" t="s">
        <v>260</v>
      </c>
      <c r="L1011" s="217"/>
      <c r="M1011" s="218" t="s">
        <v>3</v>
      </c>
      <c r="N1011" s="219" t="s">
        <v>43</v>
      </c>
      <c r="O1011" s="35"/>
      <c r="P1011" s="174">
        <f>O1011*H1011</f>
        <v>0</v>
      </c>
      <c r="Q1011" s="174">
        <v>1.67E-3</v>
      </c>
      <c r="R1011" s="174">
        <f>Q1011*H1011</f>
        <v>7.3480000000000004E-2</v>
      </c>
      <c r="S1011" s="174">
        <v>0</v>
      </c>
      <c r="T1011" s="175">
        <f>S1011*H1011</f>
        <v>0</v>
      </c>
      <c r="AR1011" s="17" t="s">
        <v>554</v>
      </c>
      <c r="AT1011" s="17" t="s">
        <v>368</v>
      </c>
      <c r="AU1011" s="17" t="s">
        <v>79</v>
      </c>
      <c r="AY1011" s="17" t="s">
        <v>254</v>
      </c>
      <c r="BE1011" s="176">
        <f>IF(N1011="základní",J1011,0)</f>
        <v>0</v>
      </c>
      <c r="BF1011" s="176">
        <f>IF(N1011="snížená",J1011,0)</f>
        <v>0</v>
      </c>
      <c r="BG1011" s="176">
        <f>IF(N1011="zákl. přenesená",J1011,0)</f>
        <v>0</v>
      </c>
      <c r="BH1011" s="176">
        <f>IF(N1011="sníž. přenesená",J1011,0)</f>
        <v>0</v>
      </c>
      <c r="BI1011" s="176">
        <f>IF(N1011="nulová",J1011,0)</f>
        <v>0</v>
      </c>
      <c r="BJ1011" s="17" t="s">
        <v>9</v>
      </c>
      <c r="BK1011" s="176">
        <f>ROUND(I1011*H1011,0)</f>
        <v>0</v>
      </c>
      <c r="BL1011" s="17" t="s">
        <v>261</v>
      </c>
      <c r="BM1011" s="17" t="s">
        <v>1548</v>
      </c>
    </row>
    <row r="1012" spans="2:65" s="11" customFormat="1" ht="13.5" x14ac:dyDescent="0.3">
      <c r="B1012" s="177"/>
      <c r="D1012" s="178" t="s">
        <v>263</v>
      </c>
      <c r="E1012" s="179" t="s">
        <v>3</v>
      </c>
      <c r="F1012" s="180" t="s">
        <v>623</v>
      </c>
      <c r="H1012" s="181">
        <v>44</v>
      </c>
      <c r="I1012" s="182"/>
      <c r="L1012" s="177"/>
      <c r="M1012" s="183"/>
      <c r="N1012" s="184"/>
      <c r="O1012" s="184"/>
      <c r="P1012" s="184"/>
      <c r="Q1012" s="184"/>
      <c r="R1012" s="184"/>
      <c r="S1012" s="184"/>
      <c r="T1012" s="185"/>
      <c r="AT1012" s="186" t="s">
        <v>263</v>
      </c>
      <c r="AU1012" s="186" t="s">
        <v>79</v>
      </c>
      <c r="AV1012" s="11" t="s">
        <v>79</v>
      </c>
      <c r="AW1012" s="11" t="s">
        <v>36</v>
      </c>
      <c r="AX1012" s="11" t="s">
        <v>9</v>
      </c>
      <c r="AY1012" s="186" t="s">
        <v>254</v>
      </c>
    </row>
    <row r="1013" spans="2:65" s="1" customFormat="1" ht="22.5" customHeight="1" x14ac:dyDescent="0.3">
      <c r="B1013" s="164"/>
      <c r="C1013" s="210" t="s">
        <v>182</v>
      </c>
      <c r="D1013" s="210" t="s">
        <v>368</v>
      </c>
      <c r="E1013" s="211" t="s">
        <v>1549</v>
      </c>
      <c r="F1013" s="212" t="s">
        <v>1550</v>
      </c>
      <c r="G1013" s="213" t="s">
        <v>259</v>
      </c>
      <c r="H1013" s="214">
        <v>165</v>
      </c>
      <c r="I1013" s="215"/>
      <c r="J1013" s="216">
        <f>ROUND(I1013*H1013,0)</f>
        <v>0</v>
      </c>
      <c r="K1013" s="212" t="s">
        <v>260</v>
      </c>
      <c r="L1013" s="217"/>
      <c r="M1013" s="218" t="s">
        <v>3</v>
      </c>
      <c r="N1013" s="219" t="s">
        <v>43</v>
      </c>
      <c r="O1013" s="35"/>
      <c r="P1013" s="174">
        <f>O1013*H1013</f>
        <v>0</v>
      </c>
      <c r="Q1013" s="174">
        <v>2.5000000000000001E-3</v>
      </c>
      <c r="R1013" s="174">
        <f>Q1013*H1013</f>
        <v>0.41250000000000003</v>
      </c>
      <c r="S1013" s="174">
        <v>0</v>
      </c>
      <c r="T1013" s="175">
        <f>S1013*H1013</f>
        <v>0</v>
      </c>
      <c r="AR1013" s="17" t="s">
        <v>554</v>
      </c>
      <c r="AT1013" s="17" t="s">
        <v>368</v>
      </c>
      <c r="AU1013" s="17" t="s">
        <v>79</v>
      </c>
      <c r="AY1013" s="17" t="s">
        <v>254</v>
      </c>
      <c r="BE1013" s="176">
        <f>IF(N1013="základní",J1013,0)</f>
        <v>0</v>
      </c>
      <c r="BF1013" s="176">
        <f>IF(N1013="snížená",J1013,0)</f>
        <v>0</v>
      </c>
      <c r="BG1013" s="176">
        <f>IF(N1013="zákl. přenesená",J1013,0)</f>
        <v>0</v>
      </c>
      <c r="BH1013" s="176">
        <f>IF(N1013="sníž. přenesená",J1013,0)</f>
        <v>0</v>
      </c>
      <c r="BI1013" s="176">
        <f>IF(N1013="nulová",J1013,0)</f>
        <v>0</v>
      </c>
      <c r="BJ1013" s="17" t="s">
        <v>9</v>
      </c>
      <c r="BK1013" s="176">
        <f>ROUND(I1013*H1013,0)</f>
        <v>0</v>
      </c>
      <c r="BL1013" s="17" t="s">
        <v>261</v>
      </c>
      <c r="BM1013" s="17" t="s">
        <v>1551</v>
      </c>
    </row>
    <row r="1014" spans="2:65" s="11" customFormat="1" ht="13.5" x14ac:dyDescent="0.3">
      <c r="B1014" s="177"/>
      <c r="D1014" s="178" t="s">
        <v>263</v>
      </c>
      <c r="E1014" s="179" t="s">
        <v>3</v>
      </c>
      <c r="F1014" s="180" t="s">
        <v>1552</v>
      </c>
      <c r="H1014" s="181">
        <v>165</v>
      </c>
      <c r="I1014" s="182"/>
      <c r="L1014" s="177"/>
      <c r="M1014" s="183"/>
      <c r="N1014" s="184"/>
      <c r="O1014" s="184"/>
      <c r="P1014" s="184"/>
      <c r="Q1014" s="184"/>
      <c r="R1014" s="184"/>
      <c r="S1014" s="184"/>
      <c r="T1014" s="185"/>
      <c r="AT1014" s="186" t="s">
        <v>263</v>
      </c>
      <c r="AU1014" s="186" t="s">
        <v>79</v>
      </c>
      <c r="AV1014" s="11" t="s">
        <v>79</v>
      </c>
      <c r="AW1014" s="11" t="s">
        <v>36</v>
      </c>
      <c r="AX1014" s="11" t="s">
        <v>9</v>
      </c>
      <c r="AY1014" s="186" t="s">
        <v>254</v>
      </c>
    </row>
    <row r="1015" spans="2:65" s="1" customFormat="1" ht="22.5" customHeight="1" x14ac:dyDescent="0.3">
      <c r="B1015" s="164"/>
      <c r="C1015" s="210" t="s">
        <v>1553</v>
      </c>
      <c r="D1015" s="210" t="s">
        <v>368</v>
      </c>
      <c r="E1015" s="211" t="s">
        <v>1554</v>
      </c>
      <c r="F1015" s="212" t="s">
        <v>1555</v>
      </c>
      <c r="G1015" s="213" t="s">
        <v>259</v>
      </c>
      <c r="H1015" s="214">
        <v>91</v>
      </c>
      <c r="I1015" s="215"/>
      <c r="J1015" s="216">
        <f>ROUND(I1015*H1015,0)</f>
        <v>0</v>
      </c>
      <c r="K1015" s="212" t="s">
        <v>3</v>
      </c>
      <c r="L1015" s="217"/>
      <c r="M1015" s="218" t="s">
        <v>3</v>
      </c>
      <c r="N1015" s="219" t="s">
        <v>43</v>
      </c>
      <c r="O1015" s="35"/>
      <c r="P1015" s="174">
        <f>O1015*H1015</f>
        <v>0</v>
      </c>
      <c r="Q1015" s="174">
        <v>7.3999999999999999E-4</v>
      </c>
      <c r="R1015" s="174">
        <f>Q1015*H1015</f>
        <v>6.7339999999999997E-2</v>
      </c>
      <c r="S1015" s="174">
        <v>0</v>
      </c>
      <c r="T1015" s="175">
        <f>S1015*H1015</f>
        <v>0</v>
      </c>
      <c r="AR1015" s="17" t="s">
        <v>554</v>
      </c>
      <c r="AT1015" s="17" t="s">
        <v>368</v>
      </c>
      <c r="AU1015" s="17" t="s">
        <v>79</v>
      </c>
      <c r="AY1015" s="17" t="s">
        <v>254</v>
      </c>
      <c r="BE1015" s="176">
        <f>IF(N1015="základní",J1015,0)</f>
        <v>0</v>
      </c>
      <c r="BF1015" s="176">
        <f>IF(N1015="snížená",J1015,0)</f>
        <v>0</v>
      </c>
      <c r="BG1015" s="176">
        <f>IF(N1015="zákl. přenesená",J1015,0)</f>
        <v>0</v>
      </c>
      <c r="BH1015" s="176">
        <f>IF(N1015="sníž. přenesená",J1015,0)</f>
        <v>0</v>
      </c>
      <c r="BI1015" s="176">
        <f>IF(N1015="nulová",J1015,0)</f>
        <v>0</v>
      </c>
      <c r="BJ1015" s="17" t="s">
        <v>9</v>
      </c>
      <c r="BK1015" s="176">
        <f>ROUND(I1015*H1015,0)</f>
        <v>0</v>
      </c>
      <c r="BL1015" s="17" t="s">
        <v>261</v>
      </c>
      <c r="BM1015" s="17" t="s">
        <v>1556</v>
      </c>
    </row>
    <row r="1016" spans="2:65" s="11" customFormat="1" ht="13.5" x14ac:dyDescent="0.3">
      <c r="B1016" s="177"/>
      <c r="D1016" s="178" t="s">
        <v>263</v>
      </c>
      <c r="E1016" s="179" t="s">
        <v>3</v>
      </c>
      <c r="F1016" s="180" t="s">
        <v>901</v>
      </c>
      <c r="H1016" s="181">
        <v>91</v>
      </c>
      <c r="I1016" s="182"/>
      <c r="L1016" s="177"/>
      <c r="M1016" s="183"/>
      <c r="N1016" s="184"/>
      <c r="O1016" s="184"/>
      <c r="P1016" s="184"/>
      <c r="Q1016" s="184"/>
      <c r="R1016" s="184"/>
      <c r="S1016" s="184"/>
      <c r="T1016" s="185"/>
      <c r="AT1016" s="186" t="s">
        <v>263</v>
      </c>
      <c r="AU1016" s="186" t="s">
        <v>79</v>
      </c>
      <c r="AV1016" s="11" t="s">
        <v>79</v>
      </c>
      <c r="AW1016" s="11" t="s">
        <v>36</v>
      </c>
      <c r="AX1016" s="11" t="s">
        <v>9</v>
      </c>
      <c r="AY1016" s="186" t="s">
        <v>254</v>
      </c>
    </row>
    <row r="1017" spans="2:65" s="1" customFormat="1" ht="22.5" customHeight="1" x14ac:dyDescent="0.3">
      <c r="B1017" s="164"/>
      <c r="C1017" s="210" t="s">
        <v>1557</v>
      </c>
      <c r="D1017" s="210" t="s">
        <v>368</v>
      </c>
      <c r="E1017" s="211" t="s">
        <v>1558</v>
      </c>
      <c r="F1017" s="212" t="s">
        <v>1559</v>
      </c>
      <c r="G1017" s="213" t="s">
        <v>259</v>
      </c>
      <c r="H1017" s="214">
        <v>61</v>
      </c>
      <c r="I1017" s="215"/>
      <c r="J1017" s="216">
        <f>ROUND(I1017*H1017,0)</f>
        <v>0</v>
      </c>
      <c r="K1017" s="212" t="s">
        <v>3</v>
      </c>
      <c r="L1017" s="217"/>
      <c r="M1017" s="218" t="s">
        <v>3</v>
      </c>
      <c r="N1017" s="219" t="s">
        <v>43</v>
      </c>
      <c r="O1017" s="35"/>
      <c r="P1017" s="174">
        <f>O1017*H1017</f>
        <v>0</v>
      </c>
      <c r="Q1017" s="174">
        <v>7.3999999999999999E-4</v>
      </c>
      <c r="R1017" s="174">
        <f>Q1017*H1017</f>
        <v>4.514E-2</v>
      </c>
      <c r="S1017" s="174">
        <v>0</v>
      </c>
      <c r="T1017" s="175">
        <f>S1017*H1017</f>
        <v>0</v>
      </c>
      <c r="AR1017" s="17" t="s">
        <v>554</v>
      </c>
      <c r="AT1017" s="17" t="s">
        <v>368</v>
      </c>
      <c r="AU1017" s="17" t="s">
        <v>79</v>
      </c>
      <c r="AY1017" s="17" t="s">
        <v>254</v>
      </c>
      <c r="BE1017" s="176">
        <f>IF(N1017="základní",J1017,0)</f>
        <v>0</v>
      </c>
      <c r="BF1017" s="176">
        <f>IF(N1017="snížená",J1017,0)</f>
        <v>0</v>
      </c>
      <c r="BG1017" s="176">
        <f>IF(N1017="zákl. přenesená",J1017,0)</f>
        <v>0</v>
      </c>
      <c r="BH1017" s="176">
        <f>IF(N1017="sníž. přenesená",J1017,0)</f>
        <v>0</v>
      </c>
      <c r="BI1017" s="176">
        <f>IF(N1017="nulová",J1017,0)</f>
        <v>0</v>
      </c>
      <c r="BJ1017" s="17" t="s">
        <v>9</v>
      </c>
      <c r="BK1017" s="176">
        <f>ROUND(I1017*H1017,0)</f>
        <v>0</v>
      </c>
      <c r="BL1017" s="17" t="s">
        <v>261</v>
      </c>
      <c r="BM1017" s="17" t="s">
        <v>1560</v>
      </c>
    </row>
    <row r="1018" spans="2:65" s="11" customFormat="1" ht="13.5" x14ac:dyDescent="0.3">
      <c r="B1018" s="177"/>
      <c r="D1018" s="178" t="s">
        <v>263</v>
      </c>
      <c r="E1018" s="179" t="s">
        <v>3</v>
      </c>
      <c r="F1018" s="180" t="s">
        <v>1561</v>
      </c>
      <c r="H1018" s="181">
        <v>61</v>
      </c>
      <c r="I1018" s="182"/>
      <c r="L1018" s="177"/>
      <c r="M1018" s="183"/>
      <c r="N1018" s="184"/>
      <c r="O1018" s="184"/>
      <c r="P1018" s="184"/>
      <c r="Q1018" s="184"/>
      <c r="R1018" s="184"/>
      <c r="S1018" s="184"/>
      <c r="T1018" s="185"/>
      <c r="AT1018" s="186" t="s">
        <v>263</v>
      </c>
      <c r="AU1018" s="186" t="s">
        <v>79</v>
      </c>
      <c r="AV1018" s="11" t="s">
        <v>79</v>
      </c>
      <c r="AW1018" s="11" t="s">
        <v>36</v>
      </c>
      <c r="AX1018" s="11" t="s">
        <v>9</v>
      </c>
      <c r="AY1018" s="186" t="s">
        <v>254</v>
      </c>
    </row>
    <row r="1019" spans="2:65" s="1" customFormat="1" ht="22.5" customHeight="1" x14ac:dyDescent="0.3">
      <c r="B1019" s="164"/>
      <c r="C1019" s="210" t="s">
        <v>1562</v>
      </c>
      <c r="D1019" s="210" t="s">
        <v>368</v>
      </c>
      <c r="E1019" s="211" t="s">
        <v>1563</v>
      </c>
      <c r="F1019" s="212" t="s">
        <v>1564</v>
      </c>
      <c r="G1019" s="213" t="s">
        <v>259</v>
      </c>
      <c r="H1019" s="214">
        <v>180</v>
      </c>
      <c r="I1019" s="215"/>
      <c r="J1019" s="216">
        <f>ROUND(I1019*H1019,0)</f>
        <v>0</v>
      </c>
      <c r="K1019" s="212" t="s">
        <v>3</v>
      </c>
      <c r="L1019" s="217"/>
      <c r="M1019" s="218" t="s">
        <v>3</v>
      </c>
      <c r="N1019" s="219" t="s">
        <v>43</v>
      </c>
      <c r="O1019" s="35"/>
      <c r="P1019" s="174">
        <f>O1019*H1019</f>
        <v>0</v>
      </c>
      <c r="Q1019" s="174">
        <v>7.3999999999999999E-4</v>
      </c>
      <c r="R1019" s="174">
        <f>Q1019*H1019</f>
        <v>0.13319999999999999</v>
      </c>
      <c r="S1019" s="174">
        <v>0</v>
      </c>
      <c r="T1019" s="175">
        <f>S1019*H1019</f>
        <v>0</v>
      </c>
      <c r="AR1019" s="17" t="s">
        <v>554</v>
      </c>
      <c r="AT1019" s="17" t="s">
        <v>368</v>
      </c>
      <c r="AU1019" s="17" t="s">
        <v>79</v>
      </c>
      <c r="AY1019" s="17" t="s">
        <v>254</v>
      </c>
      <c r="BE1019" s="176">
        <f>IF(N1019="základní",J1019,0)</f>
        <v>0</v>
      </c>
      <c r="BF1019" s="176">
        <f>IF(N1019="snížená",J1019,0)</f>
        <v>0</v>
      </c>
      <c r="BG1019" s="176">
        <f>IF(N1019="zákl. přenesená",J1019,0)</f>
        <v>0</v>
      </c>
      <c r="BH1019" s="176">
        <f>IF(N1019="sníž. přenesená",J1019,0)</f>
        <v>0</v>
      </c>
      <c r="BI1019" s="176">
        <f>IF(N1019="nulová",J1019,0)</f>
        <v>0</v>
      </c>
      <c r="BJ1019" s="17" t="s">
        <v>9</v>
      </c>
      <c r="BK1019" s="176">
        <f>ROUND(I1019*H1019,0)</f>
        <v>0</v>
      </c>
      <c r="BL1019" s="17" t="s">
        <v>261</v>
      </c>
      <c r="BM1019" s="17" t="s">
        <v>1565</v>
      </c>
    </row>
    <row r="1020" spans="2:65" s="11" customFormat="1" ht="13.5" x14ac:dyDescent="0.3">
      <c r="B1020" s="177"/>
      <c r="D1020" s="178" t="s">
        <v>263</v>
      </c>
      <c r="E1020" s="179" t="s">
        <v>3</v>
      </c>
      <c r="F1020" s="180" t="s">
        <v>1450</v>
      </c>
      <c r="H1020" s="181">
        <v>180</v>
      </c>
      <c r="I1020" s="182"/>
      <c r="L1020" s="177"/>
      <c r="M1020" s="183"/>
      <c r="N1020" s="184"/>
      <c r="O1020" s="184"/>
      <c r="P1020" s="184"/>
      <c r="Q1020" s="184"/>
      <c r="R1020" s="184"/>
      <c r="S1020" s="184"/>
      <c r="T1020" s="185"/>
      <c r="AT1020" s="186" t="s">
        <v>263</v>
      </c>
      <c r="AU1020" s="186" t="s">
        <v>79</v>
      </c>
      <c r="AV1020" s="11" t="s">
        <v>79</v>
      </c>
      <c r="AW1020" s="11" t="s">
        <v>36</v>
      </c>
      <c r="AX1020" s="11" t="s">
        <v>9</v>
      </c>
      <c r="AY1020" s="186" t="s">
        <v>254</v>
      </c>
    </row>
    <row r="1021" spans="2:65" s="1" customFormat="1" ht="22.5" customHeight="1" x14ac:dyDescent="0.3">
      <c r="B1021" s="164"/>
      <c r="C1021" s="165" t="s">
        <v>1566</v>
      </c>
      <c r="D1021" s="165" t="s">
        <v>256</v>
      </c>
      <c r="E1021" s="166" t="s">
        <v>1567</v>
      </c>
      <c r="F1021" s="167" t="s">
        <v>1568</v>
      </c>
      <c r="G1021" s="168" t="s">
        <v>259</v>
      </c>
      <c r="H1021" s="169">
        <v>160</v>
      </c>
      <c r="I1021" s="170"/>
      <c r="J1021" s="171">
        <f>ROUND(I1021*H1021,0)</f>
        <v>0</v>
      </c>
      <c r="K1021" s="167" t="s">
        <v>260</v>
      </c>
      <c r="L1021" s="34"/>
      <c r="M1021" s="172" t="s">
        <v>3</v>
      </c>
      <c r="N1021" s="173" t="s">
        <v>43</v>
      </c>
      <c r="O1021" s="35"/>
      <c r="P1021" s="174">
        <f>O1021*H1021</f>
        <v>0</v>
      </c>
      <c r="Q1021" s="174">
        <v>0</v>
      </c>
      <c r="R1021" s="174">
        <f>Q1021*H1021</f>
        <v>0</v>
      </c>
      <c r="S1021" s="174">
        <v>0</v>
      </c>
      <c r="T1021" s="175">
        <f>S1021*H1021</f>
        <v>0</v>
      </c>
      <c r="AR1021" s="17" t="s">
        <v>261</v>
      </c>
      <c r="AT1021" s="17" t="s">
        <v>256</v>
      </c>
      <c r="AU1021" s="17" t="s">
        <v>79</v>
      </c>
      <c r="AY1021" s="17" t="s">
        <v>254</v>
      </c>
      <c r="BE1021" s="176">
        <f>IF(N1021="základní",J1021,0)</f>
        <v>0</v>
      </c>
      <c r="BF1021" s="176">
        <f>IF(N1021="snížená",J1021,0)</f>
        <v>0</v>
      </c>
      <c r="BG1021" s="176">
        <f>IF(N1021="zákl. přenesená",J1021,0)</f>
        <v>0</v>
      </c>
      <c r="BH1021" s="176">
        <f>IF(N1021="sníž. přenesená",J1021,0)</f>
        <v>0</v>
      </c>
      <c r="BI1021" s="176">
        <f>IF(N1021="nulová",J1021,0)</f>
        <v>0</v>
      </c>
      <c r="BJ1021" s="17" t="s">
        <v>9</v>
      </c>
      <c r="BK1021" s="176">
        <f>ROUND(I1021*H1021,0)</f>
        <v>0</v>
      </c>
      <c r="BL1021" s="17" t="s">
        <v>261</v>
      </c>
      <c r="BM1021" s="17" t="s">
        <v>1569</v>
      </c>
    </row>
    <row r="1022" spans="2:65" s="11" customFormat="1" ht="13.5" x14ac:dyDescent="0.3">
      <c r="B1022" s="177"/>
      <c r="D1022" s="187" t="s">
        <v>263</v>
      </c>
      <c r="E1022" s="186" t="s">
        <v>3</v>
      </c>
      <c r="F1022" s="188" t="s">
        <v>1570</v>
      </c>
      <c r="H1022" s="189">
        <v>144</v>
      </c>
      <c r="I1022" s="182"/>
      <c r="L1022" s="177"/>
      <c r="M1022" s="183"/>
      <c r="N1022" s="184"/>
      <c r="O1022" s="184"/>
      <c r="P1022" s="184"/>
      <c r="Q1022" s="184"/>
      <c r="R1022" s="184"/>
      <c r="S1022" s="184"/>
      <c r="T1022" s="185"/>
      <c r="AT1022" s="186" t="s">
        <v>263</v>
      </c>
      <c r="AU1022" s="186" t="s">
        <v>79</v>
      </c>
      <c r="AV1022" s="11" t="s">
        <v>79</v>
      </c>
      <c r="AW1022" s="11" t="s">
        <v>36</v>
      </c>
      <c r="AX1022" s="11" t="s">
        <v>72</v>
      </c>
      <c r="AY1022" s="186" t="s">
        <v>254</v>
      </c>
    </row>
    <row r="1023" spans="2:65" s="11" customFormat="1" ht="13.5" x14ac:dyDescent="0.3">
      <c r="B1023" s="177"/>
      <c r="D1023" s="187" t="s">
        <v>263</v>
      </c>
      <c r="E1023" s="186" t="s">
        <v>3</v>
      </c>
      <c r="F1023" s="188" t="s">
        <v>1571</v>
      </c>
      <c r="H1023" s="189">
        <v>16</v>
      </c>
      <c r="I1023" s="182"/>
      <c r="L1023" s="177"/>
      <c r="M1023" s="183"/>
      <c r="N1023" s="184"/>
      <c r="O1023" s="184"/>
      <c r="P1023" s="184"/>
      <c r="Q1023" s="184"/>
      <c r="R1023" s="184"/>
      <c r="S1023" s="184"/>
      <c r="T1023" s="185"/>
      <c r="AT1023" s="186" t="s">
        <v>263</v>
      </c>
      <c r="AU1023" s="186" t="s">
        <v>79</v>
      </c>
      <c r="AV1023" s="11" t="s">
        <v>79</v>
      </c>
      <c r="AW1023" s="11" t="s">
        <v>36</v>
      </c>
      <c r="AX1023" s="11" t="s">
        <v>72</v>
      </c>
      <c r="AY1023" s="186" t="s">
        <v>254</v>
      </c>
    </row>
    <row r="1024" spans="2:65" s="12" customFormat="1" ht="13.5" x14ac:dyDescent="0.3">
      <c r="B1024" s="190"/>
      <c r="D1024" s="178" t="s">
        <v>263</v>
      </c>
      <c r="E1024" s="191" t="s">
        <v>3</v>
      </c>
      <c r="F1024" s="192" t="s">
        <v>277</v>
      </c>
      <c r="H1024" s="193">
        <v>160</v>
      </c>
      <c r="I1024" s="194"/>
      <c r="L1024" s="190"/>
      <c r="M1024" s="195"/>
      <c r="N1024" s="196"/>
      <c r="O1024" s="196"/>
      <c r="P1024" s="196"/>
      <c r="Q1024" s="196"/>
      <c r="R1024" s="196"/>
      <c r="S1024" s="196"/>
      <c r="T1024" s="197"/>
      <c r="AT1024" s="198" t="s">
        <v>263</v>
      </c>
      <c r="AU1024" s="198" t="s">
        <v>79</v>
      </c>
      <c r="AV1024" s="12" t="s">
        <v>82</v>
      </c>
      <c r="AW1024" s="12" t="s">
        <v>36</v>
      </c>
      <c r="AX1024" s="12" t="s">
        <v>9</v>
      </c>
      <c r="AY1024" s="198" t="s">
        <v>254</v>
      </c>
    </row>
    <row r="1025" spans="2:65" s="1" customFormat="1" ht="22.5" customHeight="1" x14ac:dyDescent="0.3">
      <c r="B1025" s="164"/>
      <c r="C1025" s="210" t="s">
        <v>1572</v>
      </c>
      <c r="D1025" s="210" t="s">
        <v>368</v>
      </c>
      <c r="E1025" s="211" t="s">
        <v>1573</v>
      </c>
      <c r="F1025" s="212" t="s">
        <v>1574</v>
      </c>
      <c r="G1025" s="213" t="s">
        <v>259</v>
      </c>
      <c r="H1025" s="214">
        <v>16</v>
      </c>
      <c r="I1025" s="215"/>
      <c r="J1025" s="216">
        <f>ROUND(I1025*H1025,0)</f>
        <v>0</v>
      </c>
      <c r="K1025" s="212" t="s">
        <v>3</v>
      </c>
      <c r="L1025" s="217"/>
      <c r="M1025" s="218" t="s">
        <v>3</v>
      </c>
      <c r="N1025" s="219" t="s">
        <v>43</v>
      </c>
      <c r="O1025" s="35"/>
      <c r="P1025" s="174">
        <f>O1025*H1025</f>
        <v>0</v>
      </c>
      <c r="Q1025" s="174">
        <v>1E-3</v>
      </c>
      <c r="R1025" s="174">
        <f>Q1025*H1025</f>
        <v>1.6E-2</v>
      </c>
      <c r="S1025" s="174">
        <v>0</v>
      </c>
      <c r="T1025" s="175">
        <f>S1025*H1025</f>
        <v>0</v>
      </c>
      <c r="AR1025" s="17" t="s">
        <v>554</v>
      </c>
      <c r="AT1025" s="17" t="s">
        <v>368</v>
      </c>
      <c r="AU1025" s="17" t="s">
        <v>79</v>
      </c>
      <c r="AY1025" s="17" t="s">
        <v>254</v>
      </c>
      <c r="BE1025" s="176">
        <f>IF(N1025="základní",J1025,0)</f>
        <v>0</v>
      </c>
      <c r="BF1025" s="176">
        <f>IF(N1025="snížená",J1025,0)</f>
        <v>0</v>
      </c>
      <c r="BG1025" s="176">
        <f>IF(N1025="zákl. přenesená",J1025,0)</f>
        <v>0</v>
      </c>
      <c r="BH1025" s="176">
        <f>IF(N1025="sníž. přenesená",J1025,0)</f>
        <v>0</v>
      </c>
      <c r="BI1025" s="176">
        <f>IF(N1025="nulová",J1025,0)</f>
        <v>0</v>
      </c>
      <c r="BJ1025" s="17" t="s">
        <v>9</v>
      </c>
      <c r="BK1025" s="176">
        <f>ROUND(I1025*H1025,0)</f>
        <v>0</v>
      </c>
      <c r="BL1025" s="17" t="s">
        <v>261</v>
      </c>
      <c r="BM1025" s="17" t="s">
        <v>1575</v>
      </c>
    </row>
    <row r="1026" spans="2:65" s="11" customFormat="1" ht="13.5" x14ac:dyDescent="0.3">
      <c r="B1026" s="177"/>
      <c r="D1026" s="178" t="s">
        <v>263</v>
      </c>
      <c r="E1026" s="179" t="s">
        <v>3</v>
      </c>
      <c r="F1026" s="180" t="s">
        <v>1571</v>
      </c>
      <c r="H1026" s="181">
        <v>16</v>
      </c>
      <c r="I1026" s="182"/>
      <c r="L1026" s="177"/>
      <c r="M1026" s="183"/>
      <c r="N1026" s="184"/>
      <c r="O1026" s="184"/>
      <c r="P1026" s="184"/>
      <c r="Q1026" s="184"/>
      <c r="R1026" s="184"/>
      <c r="S1026" s="184"/>
      <c r="T1026" s="185"/>
      <c r="AT1026" s="186" t="s">
        <v>263</v>
      </c>
      <c r="AU1026" s="186" t="s">
        <v>79</v>
      </c>
      <c r="AV1026" s="11" t="s">
        <v>79</v>
      </c>
      <c r="AW1026" s="11" t="s">
        <v>36</v>
      </c>
      <c r="AX1026" s="11" t="s">
        <v>9</v>
      </c>
      <c r="AY1026" s="186" t="s">
        <v>254</v>
      </c>
    </row>
    <row r="1027" spans="2:65" s="1" customFormat="1" ht="22.5" customHeight="1" x14ac:dyDescent="0.3">
      <c r="B1027" s="164"/>
      <c r="C1027" s="210" t="s">
        <v>1576</v>
      </c>
      <c r="D1027" s="210" t="s">
        <v>368</v>
      </c>
      <c r="E1027" s="211" t="s">
        <v>1577</v>
      </c>
      <c r="F1027" s="212" t="s">
        <v>1578</v>
      </c>
      <c r="G1027" s="213" t="s">
        <v>259</v>
      </c>
      <c r="H1027" s="214">
        <v>144</v>
      </c>
      <c r="I1027" s="215"/>
      <c r="J1027" s="216">
        <f>ROUND(I1027*H1027,0)</f>
        <v>0</v>
      </c>
      <c r="K1027" s="212" t="s">
        <v>3</v>
      </c>
      <c r="L1027" s="217"/>
      <c r="M1027" s="218" t="s">
        <v>3</v>
      </c>
      <c r="N1027" s="219" t="s">
        <v>43</v>
      </c>
      <c r="O1027" s="35"/>
      <c r="P1027" s="174">
        <f>O1027*H1027</f>
        <v>0</v>
      </c>
      <c r="Q1027" s="174">
        <v>1E-3</v>
      </c>
      <c r="R1027" s="174">
        <f>Q1027*H1027</f>
        <v>0.14400000000000002</v>
      </c>
      <c r="S1027" s="174">
        <v>0</v>
      </c>
      <c r="T1027" s="175">
        <f>S1027*H1027</f>
        <v>0</v>
      </c>
      <c r="AR1027" s="17" t="s">
        <v>554</v>
      </c>
      <c r="AT1027" s="17" t="s">
        <v>368</v>
      </c>
      <c r="AU1027" s="17" t="s">
        <v>79</v>
      </c>
      <c r="AY1027" s="17" t="s">
        <v>254</v>
      </c>
      <c r="BE1027" s="176">
        <f>IF(N1027="základní",J1027,0)</f>
        <v>0</v>
      </c>
      <c r="BF1027" s="176">
        <f>IF(N1027="snížená",J1027,0)</f>
        <v>0</v>
      </c>
      <c r="BG1027" s="176">
        <f>IF(N1027="zákl. přenesená",J1027,0)</f>
        <v>0</v>
      </c>
      <c r="BH1027" s="176">
        <f>IF(N1027="sníž. přenesená",J1027,0)</f>
        <v>0</v>
      </c>
      <c r="BI1027" s="176">
        <f>IF(N1027="nulová",J1027,0)</f>
        <v>0</v>
      </c>
      <c r="BJ1027" s="17" t="s">
        <v>9</v>
      </c>
      <c r="BK1027" s="176">
        <f>ROUND(I1027*H1027,0)</f>
        <v>0</v>
      </c>
      <c r="BL1027" s="17" t="s">
        <v>261</v>
      </c>
      <c r="BM1027" s="17" t="s">
        <v>1579</v>
      </c>
    </row>
    <row r="1028" spans="2:65" s="11" customFormat="1" ht="13.5" x14ac:dyDescent="0.3">
      <c r="B1028" s="177"/>
      <c r="D1028" s="178" t="s">
        <v>263</v>
      </c>
      <c r="E1028" s="179" t="s">
        <v>3</v>
      </c>
      <c r="F1028" s="180" t="s">
        <v>1570</v>
      </c>
      <c r="H1028" s="181">
        <v>144</v>
      </c>
      <c r="I1028" s="182"/>
      <c r="L1028" s="177"/>
      <c r="M1028" s="183"/>
      <c r="N1028" s="184"/>
      <c r="O1028" s="184"/>
      <c r="P1028" s="184"/>
      <c r="Q1028" s="184"/>
      <c r="R1028" s="184"/>
      <c r="S1028" s="184"/>
      <c r="T1028" s="185"/>
      <c r="AT1028" s="186" t="s">
        <v>263</v>
      </c>
      <c r="AU1028" s="186" t="s">
        <v>79</v>
      </c>
      <c r="AV1028" s="11" t="s">
        <v>79</v>
      </c>
      <c r="AW1028" s="11" t="s">
        <v>36</v>
      </c>
      <c r="AX1028" s="11" t="s">
        <v>9</v>
      </c>
      <c r="AY1028" s="186" t="s">
        <v>254</v>
      </c>
    </row>
    <row r="1029" spans="2:65" s="1" customFormat="1" ht="22.5" customHeight="1" x14ac:dyDescent="0.3">
      <c r="B1029" s="164"/>
      <c r="C1029" s="165" t="s">
        <v>1580</v>
      </c>
      <c r="D1029" s="165" t="s">
        <v>256</v>
      </c>
      <c r="E1029" s="166" t="s">
        <v>1581</v>
      </c>
      <c r="F1029" s="167" t="s">
        <v>1582</v>
      </c>
      <c r="G1029" s="168" t="s">
        <v>359</v>
      </c>
      <c r="H1029" s="169">
        <v>35.572000000000003</v>
      </c>
      <c r="I1029" s="170"/>
      <c r="J1029" s="171">
        <f>ROUND(I1029*H1029,0)</f>
        <v>0</v>
      </c>
      <c r="K1029" s="167" t="s">
        <v>260</v>
      </c>
      <c r="L1029" s="34"/>
      <c r="M1029" s="172" t="s">
        <v>3</v>
      </c>
      <c r="N1029" s="173" t="s">
        <v>43</v>
      </c>
      <c r="O1029" s="35"/>
      <c r="P1029" s="174">
        <f>O1029*H1029</f>
        <v>0</v>
      </c>
      <c r="Q1029" s="174">
        <v>0</v>
      </c>
      <c r="R1029" s="174">
        <f>Q1029*H1029</f>
        <v>0</v>
      </c>
      <c r="S1029" s="174">
        <v>0</v>
      </c>
      <c r="T1029" s="175">
        <f>S1029*H1029</f>
        <v>0</v>
      </c>
      <c r="AR1029" s="17" t="s">
        <v>261</v>
      </c>
      <c r="AT1029" s="17" t="s">
        <v>256</v>
      </c>
      <c r="AU1029" s="17" t="s">
        <v>79</v>
      </c>
      <c r="AY1029" s="17" t="s">
        <v>254</v>
      </c>
      <c r="BE1029" s="176">
        <f>IF(N1029="základní",J1029,0)</f>
        <v>0</v>
      </c>
      <c r="BF1029" s="176">
        <f>IF(N1029="snížená",J1029,0)</f>
        <v>0</v>
      </c>
      <c r="BG1029" s="176">
        <f>IF(N1029="zákl. přenesená",J1029,0)</f>
        <v>0</v>
      </c>
      <c r="BH1029" s="176">
        <f>IF(N1029="sníž. přenesená",J1029,0)</f>
        <v>0</v>
      </c>
      <c r="BI1029" s="176">
        <f>IF(N1029="nulová",J1029,0)</f>
        <v>0</v>
      </c>
      <c r="BJ1029" s="17" t="s">
        <v>9</v>
      </c>
      <c r="BK1029" s="176">
        <f>ROUND(I1029*H1029,0)</f>
        <v>0</v>
      </c>
      <c r="BL1029" s="17" t="s">
        <v>261</v>
      </c>
      <c r="BM1029" s="17" t="s">
        <v>1583</v>
      </c>
    </row>
    <row r="1030" spans="2:65" s="10" customFormat="1" ht="29.85" customHeight="1" x14ac:dyDescent="0.3">
      <c r="B1030" s="150"/>
      <c r="D1030" s="161" t="s">
        <v>71</v>
      </c>
      <c r="E1030" s="162" t="s">
        <v>1584</v>
      </c>
      <c r="F1030" s="162" t="s">
        <v>1585</v>
      </c>
      <c r="I1030" s="153"/>
      <c r="J1030" s="163">
        <f>BK1030</f>
        <v>0</v>
      </c>
      <c r="L1030" s="150"/>
      <c r="M1030" s="155"/>
      <c r="N1030" s="156"/>
      <c r="O1030" s="156"/>
      <c r="P1030" s="157">
        <f>SUM(P1031:P1056)</f>
        <v>0</v>
      </c>
      <c r="Q1030" s="156"/>
      <c r="R1030" s="157">
        <f>SUM(R1031:R1056)</f>
        <v>0.38596925000000004</v>
      </c>
      <c r="S1030" s="156"/>
      <c r="T1030" s="158">
        <f>SUM(T1031:T1056)</f>
        <v>0</v>
      </c>
      <c r="AR1030" s="151" t="s">
        <v>79</v>
      </c>
      <c r="AT1030" s="159" t="s">
        <v>71</v>
      </c>
      <c r="AU1030" s="159" t="s">
        <v>9</v>
      </c>
      <c r="AY1030" s="151" t="s">
        <v>254</v>
      </c>
      <c r="BK1030" s="160">
        <f>SUM(BK1031:BK1056)</f>
        <v>0</v>
      </c>
    </row>
    <row r="1031" spans="2:65" s="1" customFormat="1" ht="22.5" customHeight="1" x14ac:dyDescent="0.3">
      <c r="B1031" s="164"/>
      <c r="C1031" s="165" t="s">
        <v>1586</v>
      </c>
      <c r="D1031" s="165" t="s">
        <v>256</v>
      </c>
      <c r="E1031" s="166" t="s">
        <v>1587</v>
      </c>
      <c r="F1031" s="167" t="s">
        <v>1588</v>
      </c>
      <c r="G1031" s="168" t="s">
        <v>669</v>
      </c>
      <c r="H1031" s="169">
        <v>16</v>
      </c>
      <c r="I1031" s="170"/>
      <c r="J1031" s="171">
        <f>ROUND(I1031*H1031,0)</f>
        <v>0</v>
      </c>
      <c r="K1031" s="167" t="s">
        <v>260</v>
      </c>
      <c r="L1031" s="34"/>
      <c r="M1031" s="172" t="s">
        <v>3</v>
      </c>
      <c r="N1031" s="173" t="s">
        <v>43</v>
      </c>
      <c r="O1031" s="35"/>
      <c r="P1031" s="174">
        <f>O1031*H1031</f>
        <v>0</v>
      </c>
      <c r="Q1031" s="174">
        <v>1.3165E-3</v>
      </c>
      <c r="R1031" s="174">
        <f>Q1031*H1031</f>
        <v>2.1063999999999999E-2</v>
      </c>
      <c r="S1031" s="174">
        <v>0</v>
      </c>
      <c r="T1031" s="175">
        <f>S1031*H1031</f>
        <v>0</v>
      </c>
      <c r="AR1031" s="17" t="s">
        <v>261</v>
      </c>
      <c r="AT1031" s="17" t="s">
        <v>256</v>
      </c>
      <c r="AU1031" s="17" t="s">
        <v>79</v>
      </c>
      <c r="AY1031" s="17" t="s">
        <v>254</v>
      </c>
      <c r="BE1031" s="176">
        <f>IF(N1031="základní",J1031,0)</f>
        <v>0</v>
      </c>
      <c r="BF1031" s="176">
        <f>IF(N1031="snížená",J1031,0)</f>
        <v>0</v>
      </c>
      <c r="BG1031" s="176">
        <f>IF(N1031="zákl. přenesená",J1031,0)</f>
        <v>0</v>
      </c>
      <c r="BH1031" s="176">
        <f>IF(N1031="sníž. přenesená",J1031,0)</f>
        <v>0</v>
      </c>
      <c r="BI1031" s="176">
        <f>IF(N1031="nulová",J1031,0)</f>
        <v>0</v>
      </c>
      <c r="BJ1031" s="17" t="s">
        <v>9</v>
      </c>
      <c r="BK1031" s="176">
        <f>ROUND(I1031*H1031,0)</f>
        <v>0</v>
      </c>
      <c r="BL1031" s="17" t="s">
        <v>261</v>
      </c>
      <c r="BM1031" s="17" t="s">
        <v>1589</v>
      </c>
    </row>
    <row r="1032" spans="2:65" s="11" customFormat="1" ht="13.5" x14ac:dyDescent="0.3">
      <c r="B1032" s="177"/>
      <c r="D1032" s="178" t="s">
        <v>263</v>
      </c>
      <c r="E1032" s="179" t="s">
        <v>3</v>
      </c>
      <c r="F1032" s="180" t="s">
        <v>1590</v>
      </c>
      <c r="H1032" s="181">
        <v>16</v>
      </c>
      <c r="I1032" s="182"/>
      <c r="L1032" s="177"/>
      <c r="M1032" s="183"/>
      <c r="N1032" s="184"/>
      <c r="O1032" s="184"/>
      <c r="P1032" s="184"/>
      <c r="Q1032" s="184"/>
      <c r="R1032" s="184"/>
      <c r="S1032" s="184"/>
      <c r="T1032" s="185"/>
      <c r="AT1032" s="186" t="s">
        <v>263</v>
      </c>
      <c r="AU1032" s="186" t="s">
        <v>79</v>
      </c>
      <c r="AV1032" s="11" t="s">
        <v>79</v>
      </c>
      <c r="AW1032" s="11" t="s">
        <v>36</v>
      </c>
      <c r="AX1032" s="11" t="s">
        <v>9</v>
      </c>
      <c r="AY1032" s="186" t="s">
        <v>254</v>
      </c>
    </row>
    <row r="1033" spans="2:65" s="1" customFormat="1" ht="22.5" customHeight="1" x14ac:dyDescent="0.3">
      <c r="B1033" s="164"/>
      <c r="C1033" s="165" t="s">
        <v>1591</v>
      </c>
      <c r="D1033" s="165" t="s">
        <v>256</v>
      </c>
      <c r="E1033" s="166" t="s">
        <v>1592</v>
      </c>
      <c r="F1033" s="167" t="s">
        <v>1593</v>
      </c>
      <c r="G1033" s="168" t="s">
        <v>669</v>
      </c>
      <c r="H1033" s="169">
        <v>20</v>
      </c>
      <c r="I1033" s="170"/>
      <c r="J1033" s="171">
        <f>ROUND(I1033*H1033,0)</f>
        <v>0</v>
      </c>
      <c r="K1033" s="167" t="s">
        <v>260</v>
      </c>
      <c r="L1033" s="34"/>
      <c r="M1033" s="172" t="s">
        <v>3</v>
      </c>
      <c r="N1033" s="173" t="s">
        <v>43</v>
      </c>
      <c r="O1033" s="35"/>
      <c r="P1033" s="174">
        <f>O1033*H1033</f>
        <v>0</v>
      </c>
      <c r="Q1033" s="174">
        <v>1.8468E-3</v>
      </c>
      <c r="R1033" s="174">
        <f>Q1033*H1033</f>
        <v>3.6935999999999997E-2</v>
      </c>
      <c r="S1033" s="174">
        <v>0</v>
      </c>
      <c r="T1033" s="175">
        <f>S1033*H1033</f>
        <v>0</v>
      </c>
      <c r="AR1033" s="17" t="s">
        <v>261</v>
      </c>
      <c r="AT1033" s="17" t="s">
        <v>256</v>
      </c>
      <c r="AU1033" s="17" t="s">
        <v>79</v>
      </c>
      <c r="AY1033" s="17" t="s">
        <v>254</v>
      </c>
      <c r="BE1033" s="176">
        <f>IF(N1033="základní",J1033,0)</f>
        <v>0</v>
      </c>
      <c r="BF1033" s="176">
        <f>IF(N1033="snížená",J1033,0)</f>
        <v>0</v>
      </c>
      <c r="BG1033" s="176">
        <f>IF(N1033="zákl. přenesená",J1033,0)</f>
        <v>0</v>
      </c>
      <c r="BH1033" s="176">
        <f>IF(N1033="sníž. přenesená",J1033,0)</f>
        <v>0</v>
      </c>
      <c r="BI1033" s="176">
        <f>IF(N1033="nulová",J1033,0)</f>
        <v>0</v>
      </c>
      <c r="BJ1033" s="17" t="s">
        <v>9</v>
      </c>
      <c r="BK1033" s="176">
        <f>ROUND(I1033*H1033,0)</f>
        <v>0</v>
      </c>
      <c r="BL1033" s="17" t="s">
        <v>261</v>
      </c>
      <c r="BM1033" s="17" t="s">
        <v>1594</v>
      </c>
    </row>
    <row r="1034" spans="2:65" s="11" customFormat="1" ht="13.5" x14ac:dyDescent="0.3">
      <c r="B1034" s="177"/>
      <c r="D1034" s="187" t="s">
        <v>263</v>
      </c>
      <c r="E1034" s="186" t="s">
        <v>3</v>
      </c>
      <c r="F1034" s="188" t="s">
        <v>1595</v>
      </c>
      <c r="H1034" s="189">
        <v>16</v>
      </c>
      <c r="I1034" s="182"/>
      <c r="L1034" s="177"/>
      <c r="M1034" s="183"/>
      <c r="N1034" s="184"/>
      <c r="O1034" s="184"/>
      <c r="P1034" s="184"/>
      <c r="Q1034" s="184"/>
      <c r="R1034" s="184"/>
      <c r="S1034" s="184"/>
      <c r="T1034" s="185"/>
      <c r="AT1034" s="186" t="s">
        <v>263</v>
      </c>
      <c r="AU1034" s="186" t="s">
        <v>79</v>
      </c>
      <c r="AV1034" s="11" t="s">
        <v>79</v>
      </c>
      <c r="AW1034" s="11" t="s">
        <v>36</v>
      </c>
      <c r="AX1034" s="11" t="s">
        <v>72</v>
      </c>
      <c r="AY1034" s="186" t="s">
        <v>254</v>
      </c>
    </row>
    <row r="1035" spans="2:65" s="11" customFormat="1" ht="13.5" x14ac:dyDescent="0.3">
      <c r="B1035" s="177"/>
      <c r="D1035" s="187" t="s">
        <v>263</v>
      </c>
      <c r="E1035" s="186" t="s">
        <v>3</v>
      </c>
      <c r="F1035" s="188" t="s">
        <v>1596</v>
      </c>
      <c r="H1035" s="189">
        <v>4</v>
      </c>
      <c r="I1035" s="182"/>
      <c r="L1035" s="177"/>
      <c r="M1035" s="183"/>
      <c r="N1035" s="184"/>
      <c r="O1035" s="184"/>
      <c r="P1035" s="184"/>
      <c r="Q1035" s="184"/>
      <c r="R1035" s="184"/>
      <c r="S1035" s="184"/>
      <c r="T1035" s="185"/>
      <c r="AT1035" s="186" t="s">
        <v>263</v>
      </c>
      <c r="AU1035" s="186" t="s">
        <v>79</v>
      </c>
      <c r="AV1035" s="11" t="s">
        <v>79</v>
      </c>
      <c r="AW1035" s="11" t="s">
        <v>36</v>
      </c>
      <c r="AX1035" s="11" t="s">
        <v>72</v>
      </c>
      <c r="AY1035" s="186" t="s">
        <v>254</v>
      </c>
    </row>
    <row r="1036" spans="2:65" s="12" customFormat="1" ht="13.5" x14ac:dyDescent="0.3">
      <c r="B1036" s="190"/>
      <c r="D1036" s="178" t="s">
        <v>263</v>
      </c>
      <c r="E1036" s="191" t="s">
        <v>3</v>
      </c>
      <c r="F1036" s="192" t="s">
        <v>277</v>
      </c>
      <c r="H1036" s="193">
        <v>20</v>
      </c>
      <c r="I1036" s="194"/>
      <c r="L1036" s="190"/>
      <c r="M1036" s="195"/>
      <c r="N1036" s="196"/>
      <c r="O1036" s="196"/>
      <c r="P1036" s="196"/>
      <c r="Q1036" s="196"/>
      <c r="R1036" s="196"/>
      <c r="S1036" s="196"/>
      <c r="T1036" s="197"/>
      <c r="AT1036" s="198" t="s">
        <v>263</v>
      </c>
      <c r="AU1036" s="198" t="s">
        <v>79</v>
      </c>
      <c r="AV1036" s="12" t="s">
        <v>82</v>
      </c>
      <c r="AW1036" s="12" t="s">
        <v>36</v>
      </c>
      <c r="AX1036" s="12" t="s">
        <v>9</v>
      </c>
      <c r="AY1036" s="198" t="s">
        <v>254</v>
      </c>
    </row>
    <row r="1037" spans="2:65" s="1" customFormat="1" ht="22.5" customHeight="1" x14ac:dyDescent="0.3">
      <c r="B1037" s="164"/>
      <c r="C1037" s="165" t="s">
        <v>1597</v>
      </c>
      <c r="D1037" s="165" t="s">
        <v>256</v>
      </c>
      <c r="E1037" s="166" t="s">
        <v>1598</v>
      </c>
      <c r="F1037" s="167" t="s">
        <v>1599</v>
      </c>
      <c r="G1037" s="168" t="s">
        <v>669</v>
      </c>
      <c r="H1037" s="169">
        <v>36</v>
      </c>
      <c r="I1037" s="170"/>
      <c r="J1037" s="171">
        <f>ROUND(I1037*H1037,0)</f>
        <v>0</v>
      </c>
      <c r="K1037" s="167" t="s">
        <v>3</v>
      </c>
      <c r="L1037" s="34"/>
      <c r="M1037" s="172" t="s">
        <v>3</v>
      </c>
      <c r="N1037" s="173" t="s">
        <v>43</v>
      </c>
      <c r="O1037" s="35"/>
      <c r="P1037" s="174">
        <f>O1037*H1037</f>
        <v>0</v>
      </c>
      <c r="Q1037" s="174">
        <v>2.3999999999999998E-3</v>
      </c>
      <c r="R1037" s="174">
        <f>Q1037*H1037</f>
        <v>8.6399999999999991E-2</v>
      </c>
      <c r="S1037" s="174">
        <v>0</v>
      </c>
      <c r="T1037" s="175">
        <f>S1037*H1037</f>
        <v>0</v>
      </c>
      <c r="AR1037" s="17" t="s">
        <v>261</v>
      </c>
      <c r="AT1037" s="17" t="s">
        <v>256</v>
      </c>
      <c r="AU1037" s="17" t="s">
        <v>79</v>
      </c>
      <c r="AY1037" s="17" t="s">
        <v>254</v>
      </c>
      <c r="BE1037" s="176">
        <f>IF(N1037="základní",J1037,0)</f>
        <v>0</v>
      </c>
      <c r="BF1037" s="176">
        <f>IF(N1037="snížená",J1037,0)</f>
        <v>0</v>
      </c>
      <c r="BG1037" s="176">
        <f>IF(N1037="zákl. přenesená",J1037,0)</f>
        <v>0</v>
      </c>
      <c r="BH1037" s="176">
        <f>IF(N1037="sníž. přenesená",J1037,0)</f>
        <v>0</v>
      </c>
      <c r="BI1037" s="176">
        <f>IF(N1037="nulová",J1037,0)</f>
        <v>0</v>
      </c>
      <c r="BJ1037" s="17" t="s">
        <v>9</v>
      </c>
      <c r="BK1037" s="176">
        <f>ROUND(I1037*H1037,0)</f>
        <v>0</v>
      </c>
      <c r="BL1037" s="17" t="s">
        <v>261</v>
      </c>
      <c r="BM1037" s="17" t="s">
        <v>1600</v>
      </c>
    </row>
    <row r="1038" spans="2:65" s="11" customFormat="1" ht="13.5" x14ac:dyDescent="0.3">
      <c r="B1038" s="177"/>
      <c r="D1038" s="178" t="s">
        <v>263</v>
      </c>
      <c r="E1038" s="179" t="s">
        <v>3</v>
      </c>
      <c r="F1038" s="180" t="s">
        <v>1601</v>
      </c>
      <c r="H1038" s="181">
        <v>36</v>
      </c>
      <c r="I1038" s="182"/>
      <c r="L1038" s="177"/>
      <c r="M1038" s="183"/>
      <c r="N1038" s="184"/>
      <c r="O1038" s="184"/>
      <c r="P1038" s="184"/>
      <c r="Q1038" s="184"/>
      <c r="R1038" s="184"/>
      <c r="S1038" s="184"/>
      <c r="T1038" s="185"/>
      <c r="AT1038" s="186" t="s">
        <v>263</v>
      </c>
      <c r="AU1038" s="186" t="s">
        <v>79</v>
      </c>
      <c r="AV1038" s="11" t="s">
        <v>79</v>
      </c>
      <c r="AW1038" s="11" t="s">
        <v>36</v>
      </c>
      <c r="AX1038" s="11" t="s">
        <v>9</v>
      </c>
      <c r="AY1038" s="186" t="s">
        <v>254</v>
      </c>
    </row>
    <row r="1039" spans="2:65" s="1" customFormat="1" ht="22.5" customHeight="1" x14ac:dyDescent="0.3">
      <c r="B1039" s="164"/>
      <c r="C1039" s="165" t="s">
        <v>1602</v>
      </c>
      <c r="D1039" s="165" t="s">
        <v>256</v>
      </c>
      <c r="E1039" s="166" t="s">
        <v>1603</v>
      </c>
      <c r="F1039" s="167" t="s">
        <v>1604</v>
      </c>
      <c r="G1039" s="168" t="s">
        <v>259</v>
      </c>
      <c r="H1039" s="169">
        <v>52</v>
      </c>
      <c r="I1039" s="170"/>
      <c r="J1039" s="171">
        <f>ROUND(I1039*H1039,0)</f>
        <v>0</v>
      </c>
      <c r="K1039" s="167" t="s">
        <v>3</v>
      </c>
      <c r="L1039" s="34"/>
      <c r="M1039" s="172" t="s">
        <v>3</v>
      </c>
      <c r="N1039" s="173" t="s">
        <v>43</v>
      </c>
      <c r="O1039" s="35"/>
      <c r="P1039" s="174">
        <f>O1039*H1039</f>
        <v>0</v>
      </c>
      <c r="Q1039" s="174">
        <v>4.0000000000000002E-4</v>
      </c>
      <c r="R1039" s="174">
        <f>Q1039*H1039</f>
        <v>2.0800000000000003E-2</v>
      </c>
      <c r="S1039" s="174">
        <v>0</v>
      </c>
      <c r="T1039" s="175">
        <f>S1039*H1039</f>
        <v>0</v>
      </c>
      <c r="AR1039" s="17" t="s">
        <v>261</v>
      </c>
      <c r="AT1039" s="17" t="s">
        <v>256</v>
      </c>
      <c r="AU1039" s="17" t="s">
        <v>79</v>
      </c>
      <c r="AY1039" s="17" t="s">
        <v>254</v>
      </c>
      <c r="BE1039" s="176">
        <f>IF(N1039="základní",J1039,0)</f>
        <v>0</v>
      </c>
      <c r="BF1039" s="176">
        <f>IF(N1039="snížená",J1039,0)</f>
        <v>0</v>
      </c>
      <c r="BG1039" s="176">
        <f>IF(N1039="zákl. přenesená",J1039,0)</f>
        <v>0</v>
      </c>
      <c r="BH1039" s="176">
        <f>IF(N1039="sníž. přenesená",J1039,0)</f>
        <v>0</v>
      </c>
      <c r="BI1039" s="176">
        <f>IF(N1039="nulová",J1039,0)</f>
        <v>0</v>
      </c>
      <c r="BJ1039" s="17" t="s">
        <v>9</v>
      </c>
      <c r="BK1039" s="176">
        <f>ROUND(I1039*H1039,0)</f>
        <v>0</v>
      </c>
      <c r="BL1039" s="17" t="s">
        <v>261</v>
      </c>
      <c r="BM1039" s="17" t="s">
        <v>1605</v>
      </c>
    </row>
    <row r="1040" spans="2:65" s="11" customFormat="1" ht="13.5" x14ac:dyDescent="0.3">
      <c r="B1040" s="177"/>
      <c r="D1040" s="178" t="s">
        <v>263</v>
      </c>
      <c r="E1040" s="179" t="s">
        <v>3</v>
      </c>
      <c r="F1040" s="180" t="s">
        <v>1606</v>
      </c>
      <c r="H1040" s="181">
        <v>52</v>
      </c>
      <c r="I1040" s="182"/>
      <c r="L1040" s="177"/>
      <c r="M1040" s="183"/>
      <c r="N1040" s="184"/>
      <c r="O1040" s="184"/>
      <c r="P1040" s="184"/>
      <c r="Q1040" s="184"/>
      <c r="R1040" s="184"/>
      <c r="S1040" s="184"/>
      <c r="T1040" s="185"/>
      <c r="AT1040" s="186" t="s">
        <v>263</v>
      </c>
      <c r="AU1040" s="186" t="s">
        <v>79</v>
      </c>
      <c r="AV1040" s="11" t="s">
        <v>79</v>
      </c>
      <c r="AW1040" s="11" t="s">
        <v>36</v>
      </c>
      <c r="AX1040" s="11" t="s">
        <v>9</v>
      </c>
      <c r="AY1040" s="186" t="s">
        <v>254</v>
      </c>
    </row>
    <row r="1041" spans="2:65" s="1" customFormat="1" ht="31.5" customHeight="1" x14ac:dyDescent="0.3">
      <c r="B1041" s="164"/>
      <c r="C1041" s="165" t="s">
        <v>1607</v>
      </c>
      <c r="D1041" s="165" t="s">
        <v>256</v>
      </c>
      <c r="E1041" s="166" t="s">
        <v>1608</v>
      </c>
      <c r="F1041" s="167" t="s">
        <v>1609</v>
      </c>
      <c r="G1041" s="168" t="s">
        <v>669</v>
      </c>
      <c r="H1041" s="169">
        <v>7</v>
      </c>
      <c r="I1041" s="170"/>
      <c r="J1041" s="171">
        <f>ROUND(I1041*H1041,0)</f>
        <v>0</v>
      </c>
      <c r="K1041" s="167" t="s">
        <v>260</v>
      </c>
      <c r="L1041" s="34"/>
      <c r="M1041" s="172" t="s">
        <v>3</v>
      </c>
      <c r="N1041" s="173" t="s">
        <v>43</v>
      </c>
      <c r="O1041" s="35"/>
      <c r="P1041" s="174">
        <f>O1041*H1041</f>
        <v>0</v>
      </c>
      <c r="Q1041" s="174">
        <v>3.532E-3</v>
      </c>
      <c r="R1041" s="174">
        <f>Q1041*H1041</f>
        <v>2.4723999999999999E-2</v>
      </c>
      <c r="S1041" s="174">
        <v>0</v>
      </c>
      <c r="T1041" s="175">
        <f>S1041*H1041</f>
        <v>0</v>
      </c>
      <c r="AR1041" s="17" t="s">
        <v>261</v>
      </c>
      <c r="AT1041" s="17" t="s">
        <v>256</v>
      </c>
      <c r="AU1041" s="17" t="s">
        <v>79</v>
      </c>
      <c r="AY1041" s="17" t="s">
        <v>254</v>
      </c>
      <c r="BE1041" s="176">
        <f>IF(N1041="základní",J1041,0)</f>
        <v>0</v>
      </c>
      <c r="BF1041" s="176">
        <f>IF(N1041="snížená",J1041,0)</f>
        <v>0</v>
      </c>
      <c r="BG1041" s="176">
        <f>IF(N1041="zákl. přenesená",J1041,0)</f>
        <v>0</v>
      </c>
      <c r="BH1041" s="176">
        <f>IF(N1041="sníž. přenesená",J1041,0)</f>
        <v>0</v>
      </c>
      <c r="BI1041" s="176">
        <f>IF(N1041="nulová",J1041,0)</f>
        <v>0</v>
      </c>
      <c r="BJ1041" s="17" t="s">
        <v>9</v>
      </c>
      <c r="BK1041" s="176">
        <f>ROUND(I1041*H1041,0)</f>
        <v>0</v>
      </c>
      <c r="BL1041" s="17" t="s">
        <v>261</v>
      </c>
      <c r="BM1041" s="17" t="s">
        <v>1610</v>
      </c>
    </row>
    <row r="1042" spans="2:65" s="11" customFormat="1" ht="13.5" x14ac:dyDescent="0.3">
      <c r="B1042" s="177"/>
      <c r="D1042" s="178" t="s">
        <v>263</v>
      </c>
      <c r="E1042" s="179" t="s">
        <v>3</v>
      </c>
      <c r="F1042" s="180" t="s">
        <v>1611</v>
      </c>
      <c r="H1042" s="181">
        <v>7</v>
      </c>
      <c r="I1042" s="182"/>
      <c r="L1042" s="177"/>
      <c r="M1042" s="183"/>
      <c r="N1042" s="184"/>
      <c r="O1042" s="184"/>
      <c r="P1042" s="184"/>
      <c r="Q1042" s="184"/>
      <c r="R1042" s="184"/>
      <c r="S1042" s="184"/>
      <c r="T1042" s="185"/>
      <c r="AT1042" s="186" t="s">
        <v>263</v>
      </c>
      <c r="AU1042" s="186" t="s">
        <v>79</v>
      </c>
      <c r="AV1042" s="11" t="s">
        <v>79</v>
      </c>
      <c r="AW1042" s="11" t="s">
        <v>36</v>
      </c>
      <c r="AX1042" s="11" t="s">
        <v>9</v>
      </c>
      <c r="AY1042" s="186" t="s">
        <v>254</v>
      </c>
    </row>
    <row r="1043" spans="2:65" s="1" customFormat="1" ht="22.5" customHeight="1" x14ac:dyDescent="0.3">
      <c r="B1043" s="164"/>
      <c r="C1043" s="165" t="s">
        <v>1612</v>
      </c>
      <c r="D1043" s="165" t="s">
        <v>256</v>
      </c>
      <c r="E1043" s="166" t="s">
        <v>1613</v>
      </c>
      <c r="F1043" s="167" t="s">
        <v>1614</v>
      </c>
      <c r="G1043" s="168" t="s">
        <v>669</v>
      </c>
      <c r="H1043" s="169">
        <v>21</v>
      </c>
      <c r="I1043" s="170"/>
      <c r="J1043" s="171">
        <f>ROUND(I1043*H1043,0)</f>
        <v>0</v>
      </c>
      <c r="K1043" s="167" t="s">
        <v>260</v>
      </c>
      <c r="L1043" s="34"/>
      <c r="M1043" s="172" t="s">
        <v>3</v>
      </c>
      <c r="N1043" s="173" t="s">
        <v>43</v>
      </c>
      <c r="O1043" s="35"/>
      <c r="P1043" s="174">
        <f>O1043*H1043</f>
        <v>0</v>
      </c>
      <c r="Q1043" s="174">
        <v>2.2012500000000001E-3</v>
      </c>
      <c r="R1043" s="174">
        <f>Q1043*H1043</f>
        <v>4.6226250000000003E-2</v>
      </c>
      <c r="S1043" s="174">
        <v>0</v>
      </c>
      <c r="T1043" s="175">
        <f>S1043*H1043</f>
        <v>0</v>
      </c>
      <c r="AR1043" s="17" t="s">
        <v>261</v>
      </c>
      <c r="AT1043" s="17" t="s">
        <v>256</v>
      </c>
      <c r="AU1043" s="17" t="s">
        <v>79</v>
      </c>
      <c r="AY1043" s="17" t="s">
        <v>254</v>
      </c>
      <c r="BE1043" s="176">
        <f>IF(N1043="základní",J1043,0)</f>
        <v>0</v>
      </c>
      <c r="BF1043" s="176">
        <f>IF(N1043="snížená",J1043,0)</f>
        <v>0</v>
      </c>
      <c r="BG1043" s="176">
        <f>IF(N1043="zákl. přenesená",J1043,0)</f>
        <v>0</v>
      </c>
      <c r="BH1043" s="176">
        <f>IF(N1043="sníž. přenesená",J1043,0)</f>
        <v>0</v>
      </c>
      <c r="BI1043" s="176">
        <f>IF(N1043="nulová",J1043,0)</f>
        <v>0</v>
      </c>
      <c r="BJ1043" s="17" t="s">
        <v>9</v>
      </c>
      <c r="BK1043" s="176">
        <f>ROUND(I1043*H1043,0)</f>
        <v>0</v>
      </c>
      <c r="BL1043" s="17" t="s">
        <v>261</v>
      </c>
      <c r="BM1043" s="17" t="s">
        <v>1615</v>
      </c>
    </row>
    <row r="1044" spans="2:65" s="11" customFormat="1" ht="13.5" x14ac:dyDescent="0.3">
      <c r="B1044" s="177"/>
      <c r="D1044" s="187" t="s">
        <v>263</v>
      </c>
      <c r="E1044" s="186" t="s">
        <v>3</v>
      </c>
      <c r="F1044" s="188" t="s">
        <v>1616</v>
      </c>
      <c r="H1044" s="189">
        <v>12</v>
      </c>
      <c r="I1044" s="182"/>
      <c r="L1044" s="177"/>
      <c r="M1044" s="183"/>
      <c r="N1044" s="184"/>
      <c r="O1044" s="184"/>
      <c r="P1044" s="184"/>
      <c r="Q1044" s="184"/>
      <c r="R1044" s="184"/>
      <c r="S1044" s="184"/>
      <c r="T1044" s="185"/>
      <c r="AT1044" s="186" t="s">
        <v>263</v>
      </c>
      <c r="AU1044" s="186" t="s">
        <v>79</v>
      </c>
      <c r="AV1044" s="11" t="s">
        <v>79</v>
      </c>
      <c r="AW1044" s="11" t="s">
        <v>36</v>
      </c>
      <c r="AX1044" s="11" t="s">
        <v>72</v>
      </c>
      <c r="AY1044" s="186" t="s">
        <v>254</v>
      </c>
    </row>
    <row r="1045" spans="2:65" s="11" customFormat="1" ht="13.5" x14ac:dyDescent="0.3">
      <c r="B1045" s="177"/>
      <c r="D1045" s="187" t="s">
        <v>263</v>
      </c>
      <c r="E1045" s="186" t="s">
        <v>3</v>
      </c>
      <c r="F1045" s="188" t="s">
        <v>1617</v>
      </c>
      <c r="H1045" s="189">
        <v>3</v>
      </c>
      <c r="I1045" s="182"/>
      <c r="L1045" s="177"/>
      <c r="M1045" s="183"/>
      <c r="N1045" s="184"/>
      <c r="O1045" s="184"/>
      <c r="P1045" s="184"/>
      <c r="Q1045" s="184"/>
      <c r="R1045" s="184"/>
      <c r="S1045" s="184"/>
      <c r="T1045" s="185"/>
      <c r="AT1045" s="186" t="s">
        <v>263</v>
      </c>
      <c r="AU1045" s="186" t="s">
        <v>79</v>
      </c>
      <c r="AV1045" s="11" t="s">
        <v>79</v>
      </c>
      <c r="AW1045" s="11" t="s">
        <v>36</v>
      </c>
      <c r="AX1045" s="11" t="s">
        <v>72</v>
      </c>
      <c r="AY1045" s="186" t="s">
        <v>254</v>
      </c>
    </row>
    <row r="1046" spans="2:65" s="11" customFormat="1" ht="13.5" x14ac:dyDescent="0.3">
      <c r="B1046" s="177"/>
      <c r="D1046" s="187" t="s">
        <v>263</v>
      </c>
      <c r="E1046" s="186" t="s">
        <v>3</v>
      </c>
      <c r="F1046" s="188" t="s">
        <v>1618</v>
      </c>
      <c r="H1046" s="189">
        <v>6</v>
      </c>
      <c r="I1046" s="182"/>
      <c r="L1046" s="177"/>
      <c r="M1046" s="183"/>
      <c r="N1046" s="184"/>
      <c r="O1046" s="184"/>
      <c r="P1046" s="184"/>
      <c r="Q1046" s="184"/>
      <c r="R1046" s="184"/>
      <c r="S1046" s="184"/>
      <c r="T1046" s="185"/>
      <c r="AT1046" s="186" t="s">
        <v>263</v>
      </c>
      <c r="AU1046" s="186" t="s">
        <v>79</v>
      </c>
      <c r="AV1046" s="11" t="s">
        <v>79</v>
      </c>
      <c r="AW1046" s="11" t="s">
        <v>36</v>
      </c>
      <c r="AX1046" s="11" t="s">
        <v>72</v>
      </c>
      <c r="AY1046" s="186" t="s">
        <v>254</v>
      </c>
    </row>
    <row r="1047" spans="2:65" s="12" customFormat="1" ht="13.5" x14ac:dyDescent="0.3">
      <c r="B1047" s="190"/>
      <c r="D1047" s="178" t="s">
        <v>263</v>
      </c>
      <c r="E1047" s="191" t="s">
        <v>3</v>
      </c>
      <c r="F1047" s="192" t="s">
        <v>277</v>
      </c>
      <c r="H1047" s="193">
        <v>21</v>
      </c>
      <c r="I1047" s="194"/>
      <c r="L1047" s="190"/>
      <c r="M1047" s="195"/>
      <c r="N1047" s="196"/>
      <c r="O1047" s="196"/>
      <c r="P1047" s="196"/>
      <c r="Q1047" s="196"/>
      <c r="R1047" s="196"/>
      <c r="S1047" s="196"/>
      <c r="T1047" s="197"/>
      <c r="AT1047" s="198" t="s">
        <v>263</v>
      </c>
      <c r="AU1047" s="198" t="s">
        <v>79</v>
      </c>
      <c r="AV1047" s="12" t="s">
        <v>82</v>
      </c>
      <c r="AW1047" s="12" t="s">
        <v>36</v>
      </c>
      <c r="AX1047" s="12" t="s">
        <v>9</v>
      </c>
      <c r="AY1047" s="198" t="s">
        <v>254</v>
      </c>
    </row>
    <row r="1048" spans="2:65" s="1" customFormat="1" ht="22.5" customHeight="1" x14ac:dyDescent="0.3">
      <c r="B1048" s="164"/>
      <c r="C1048" s="165" t="s">
        <v>1619</v>
      </c>
      <c r="D1048" s="165" t="s">
        <v>256</v>
      </c>
      <c r="E1048" s="166" t="s">
        <v>1620</v>
      </c>
      <c r="F1048" s="167" t="s">
        <v>1621</v>
      </c>
      <c r="G1048" s="168" t="s">
        <v>669</v>
      </c>
      <c r="H1048" s="169">
        <v>38</v>
      </c>
      <c r="I1048" s="170"/>
      <c r="J1048" s="171">
        <f>ROUND(I1048*H1048,0)</f>
        <v>0</v>
      </c>
      <c r="K1048" s="167" t="s">
        <v>3</v>
      </c>
      <c r="L1048" s="34"/>
      <c r="M1048" s="172" t="s">
        <v>3</v>
      </c>
      <c r="N1048" s="173" t="s">
        <v>43</v>
      </c>
      <c r="O1048" s="35"/>
      <c r="P1048" s="174">
        <f>O1048*H1048</f>
        <v>0</v>
      </c>
      <c r="Q1048" s="174">
        <v>2.0994999999999998E-3</v>
      </c>
      <c r="R1048" s="174">
        <f>Q1048*H1048</f>
        <v>7.9780999999999991E-2</v>
      </c>
      <c r="S1048" s="174">
        <v>0</v>
      </c>
      <c r="T1048" s="175">
        <f>S1048*H1048</f>
        <v>0</v>
      </c>
      <c r="AR1048" s="17" t="s">
        <v>261</v>
      </c>
      <c r="AT1048" s="17" t="s">
        <v>256</v>
      </c>
      <c r="AU1048" s="17" t="s">
        <v>79</v>
      </c>
      <c r="AY1048" s="17" t="s">
        <v>254</v>
      </c>
      <c r="BE1048" s="176">
        <f>IF(N1048="základní",J1048,0)</f>
        <v>0</v>
      </c>
      <c r="BF1048" s="176">
        <f>IF(N1048="snížená",J1048,0)</f>
        <v>0</v>
      </c>
      <c r="BG1048" s="176">
        <f>IF(N1048="zákl. přenesená",J1048,0)</f>
        <v>0</v>
      </c>
      <c r="BH1048" s="176">
        <f>IF(N1048="sníž. přenesená",J1048,0)</f>
        <v>0</v>
      </c>
      <c r="BI1048" s="176">
        <f>IF(N1048="nulová",J1048,0)</f>
        <v>0</v>
      </c>
      <c r="BJ1048" s="17" t="s">
        <v>9</v>
      </c>
      <c r="BK1048" s="176">
        <f>ROUND(I1048*H1048,0)</f>
        <v>0</v>
      </c>
      <c r="BL1048" s="17" t="s">
        <v>261</v>
      </c>
      <c r="BM1048" s="17" t="s">
        <v>1622</v>
      </c>
    </row>
    <row r="1049" spans="2:65" s="11" customFormat="1" ht="13.5" x14ac:dyDescent="0.3">
      <c r="B1049" s="177"/>
      <c r="D1049" s="178" t="s">
        <v>263</v>
      </c>
      <c r="E1049" s="179" t="s">
        <v>3</v>
      </c>
      <c r="F1049" s="180" t="s">
        <v>1623</v>
      </c>
      <c r="H1049" s="181">
        <v>38</v>
      </c>
      <c r="I1049" s="182"/>
      <c r="L1049" s="177"/>
      <c r="M1049" s="183"/>
      <c r="N1049" s="184"/>
      <c r="O1049" s="184"/>
      <c r="P1049" s="184"/>
      <c r="Q1049" s="184"/>
      <c r="R1049" s="184"/>
      <c r="S1049" s="184"/>
      <c r="T1049" s="185"/>
      <c r="AT1049" s="186" t="s">
        <v>263</v>
      </c>
      <c r="AU1049" s="186" t="s">
        <v>79</v>
      </c>
      <c r="AV1049" s="11" t="s">
        <v>79</v>
      </c>
      <c r="AW1049" s="11" t="s">
        <v>36</v>
      </c>
      <c r="AX1049" s="11" t="s">
        <v>9</v>
      </c>
      <c r="AY1049" s="186" t="s">
        <v>254</v>
      </c>
    </row>
    <row r="1050" spans="2:65" s="1" customFormat="1" ht="22.5" customHeight="1" x14ac:dyDescent="0.3">
      <c r="B1050" s="164"/>
      <c r="C1050" s="165" t="s">
        <v>1624</v>
      </c>
      <c r="D1050" s="165" t="s">
        <v>256</v>
      </c>
      <c r="E1050" s="166" t="s">
        <v>1625</v>
      </c>
      <c r="F1050" s="167" t="s">
        <v>1626</v>
      </c>
      <c r="G1050" s="168" t="s">
        <v>259</v>
      </c>
      <c r="H1050" s="169">
        <v>1</v>
      </c>
      <c r="I1050" s="170"/>
      <c r="J1050" s="171">
        <f>ROUND(I1050*H1050,0)</f>
        <v>0</v>
      </c>
      <c r="K1050" s="167" t="s">
        <v>3</v>
      </c>
      <c r="L1050" s="34"/>
      <c r="M1050" s="172" t="s">
        <v>3</v>
      </c>
      <c r="N1050" s="173" t="s">
        <v>43</v>
      </c>
      <c r="O1050" s="35"/>
      <c r="P1050" s="174">
        <f>O1050*H1050</f>
        <v>0</v>
      </c>
      <c r="Q1050" s="174">
        <v>2.7E-4</v>
      </c>
      <c r="R1050" s="174">
        <f>Q1050*H1050</f>
        <v>2.7E-4</v>
      </c>
      <c r="S1050" s="174">
        <v>0</v>
      </c>
      <c r="T1050" s="175">
        <f>S1050*H1050</f>
        <v>0</v>
      </c>
      <c r="AR1050" s="17" t="s">
        <v>261</v>
      </c>
      <c r="AT1050" s="17" t="s">
        <v>256</v>
      </c>
      <c r="AU1050" s="17" t="s">
        <v>79</v>
      </c>
      <c r="AY1050" s="17" t="s">
        <v>254</v>
      </c>
      <c r="BE1050" s="176">
        <f>IF(N1050="základní",J1050,0)</f>
        <v>0</v>
      </c>
      <c r="BF1050" s="176">
        <f>IF(N1050="snížená",J1050,0)</f>
        <v>0</v>
      </c>
      <c r="BG1050" s="176">
        <f>IF(N1050="zákl. přenesená",J1050,0)</f>
        <v>0</v>
      </c>
      <c r="BH1050" s="176">
        <f>IF(N1050="sníž. přenesená",J1050,0)</f>
        <v>0</v>
      </c>
      <c r="BI1050" s="176">
        <f>IF(N1050="nulová",J1050,0)</f>
        <v>0</v>
      </c>
      <c r="BJ1050" s="17" t="s">
        <v>9</v>
      </c>
      <c r="BK1050" s="176">
        <f>ROUND(I1050*H1050,0)</f>
        <v>0</v>
      </c>
      <c r="BL1050" s="17" t="s">
        <v>261</v>
      </c>
      <c r="BM1050" s="17" t="s">
        <v>1627</v>
      </c>
    </row>
    <row r="1051" spans="2:65" s="11" customFormat="1" ht="13.5" x14ac:dyDescent="0.3">
      <c r="B1051" s="177"/>
      <c r="D1051" s="178" t="s">
        <v>263</v>
      </c>
      <c r="E1051" s="179" t="s">
        <v>3</v>
      </c>
      <c r="F1051" s="180" t="s">
        <v>1628</v>
      </c>
      <c r="H1051" s="181">
        <v>1</v>
      </c>
      <c r="I1051" s="182"/>
      <c r="L1051" s="177"/>
      <c r="M1051" s="183"/>
      <c r="N1051" s="184"/>
      <c r="O1051" s="184"/>
      <c r="P1051" s="184"/>
      <c r="Q1051" s="184"/>
      <c r="R1051" s="184"/>
      <c r="S1051" s="184"/>
      <c r="T1051" s="185"/>
      <c r="AT1051" s="186" t="s">
        <v>263</v>
      </c>
      <c r="AU1051" s="186" t="s">
        <v>79</v>
      </c>
      <c r="AV1051" s="11" t="s">
        <v>79</v>
      </c>
      <c r="AW1051" s="11" t="s">
        <v>36</v>
      </c>
      <c r="AX1051" s="11" t="s">
        <v>9</v>
      </c>
      <c r="AY1051" s="186" t="s">
        <v>254</v>
      </c>
    </row>
    <row r="1052" spans="2:65" s="1" customFormat="1" ht="22.5" customHeight="1" x14ac:dyDescent="0.3">
      <c r="B1052" s="164"/>
      <c r="C1052" s="165" t="s">
        <v>1629</v>
      </c>
      <c r="D1052" s="165" t="s">
        <v>256</v>
      </c>
      <c r="E1052" s="166" t="s">
        <v>1630</v>
      </c>
      <c r="F1052" s="167" t="s">
        <v>1631</v>
      </c>
      <c r="G1052" s="168" t="s">
        <v>259</v>
      </c>
      <c r="H1052" s="169">
        <v>4</v>
      </c>
      <c r="I1052" s="170"/>
      <c r="J1052" s="171">
        <f>ROUND(I1052*H1052,0)</f>
        <v>0</v>
      </c>
      <c r="K1052" s="167" t="s">
        <v>3</v>
      </c>
      <c r="L1052" s="34"/>
      <c r="M1052" s="172" t="s">
        <v>3</v>
      </c>
      <c r="N1052" s="173" t="s">
        <v>43</v>
      </c>
      <c r="O1052" s="35"/>
      <c r="P1052" s="174">
        <f>O1052*H1052</f>
        <v>0</v>
      </c>
      <c r="Q1052" s="174">
        <v>2.7E-4</v>
      </c>
      <c r="R1052" s="174">
        <f>Q1052*H1052</f>
        <v>1.08E-3</v>
      </c>
      <c r="S1052" s="174">
        <v>0</v>
      </c>
      <c r="T1052" s="175">
        <f>S1052*H1052</f>
        <v>0</v>
      </c>
      <c r="AR1052" s="17" t="s">
        <v>261</v>
      </c>
      <c r="AT1052" s="17" t="s">
        <v>256</v>
      </c>
      <c r="AU1052" s="17" t="s">
        <v>79</v>
      </c>
      <c r="AY1052" s="17" t="s">
        <v>254</v>
      </c>
      <c r="BE1052" s="176">
        <f>IF(N1052="základní",J1052,0)</f>
        <v>0</v>
      </c>
      <c r="BF1052" s="176">
        <f>IF(N1052="snížená",J1052,0)</f>
        <v>0</v>
      </c>
      <c r="BG1052" s="176">
        <f>IF(N1052="zákl. přenesená",J1052,0)</f>
        <v>0</v>
      </c>
      <c r="BH1052" s="176">
        <f>IF(N1052="sníž. přenesená",J1052,0)</f>
        <v>0</v>
      </c>
      <c r="BI1052" s="176">
        <f>IF(N1052="nulová",J1052,0)</f>
        <v>0</v>
      </c>
      <c r="BJ1052" s="17" t="s">
        <v>9</v>
      </c>
      <c r="BK1052" s="176">
        <f>ROUND(I1052*H1052,0)</f>
        <v>0</v>
      </c>
      <c r="BL1052" s="17" t="s">
        <v>261</v>
      </c>
      <c r="BM1052" s="17" t="s">
        <v>1632</v>
      </c>
    </row>
    <row r="1053" spans="2:65" s="11" customFormat="1" ht="13.5" x14ac:dyDescent="0.3">
      <c r="B1053" s="177"/>
      <c r="D1053" s="178" t="s">
        <v>263</v>
      </c>
      <c r="E1053" s="179" t="s">
        <v>3</v>
      </c>
      <c r="F1053" s="180" t="s">
        <v>1633</v>
      </c>
      <c r="H1053" s="181">
        <v>4</v>
      </c>
      <c r="I1053" s="182"/>
      <c r="L1053" s="177"/>
      <c r="M1053" s="183"/>
      <c r="N1053" s="184"/>
      <c r="O1053" s="184"/>
      <c r="P1053" s="184"/>
      <c r="Q1053" s="184"/>
      <c r="R1053" s="184"/>
      <c r="S1053" s="184"/>
      <c r="T1053" s="185"/>
      <c r="AT1053" s="186" t="s">
        <v>263</v>
      </c>
      <c r="AU1053" s="186" t="s">
        <v>79</v>
      </c>
      <c r="AV1053" s="11" t="s">
        <v>79</v>
      </c>
      <c r="AW1053" s="11" t="s">
        <v>36</v>
      </c>
      <c r="AX1053" s="11" t="s">
        <v>9</v>
      </c>
      <c r="AY1053" s="186" t="s">
        <v>254</v>
      </c>
    </row>
    <row r="1054" spans="2:65" s="1" customFormat="1" ht="31.5" customHeight="1" x14ac:dyDescent="0.3">
      <c r="B1054" s="164"/>
      <c r="C1054" s="165" t="s">
        <v>1634</v>
      </c>
      <c r="D1054" s="165" t="s">
        <v>256</v>
      </c>
      <c r="E1054" s="166" t="s">
        <v>1635</v>
      </c>
      <c r="F1054" s="167" t="s">
        <v>1636</v>
      </c>
      <c r="G1054" s="168" t="s">
        <v>669</v>
      </c>
      <c r="H1054" s="169">
        <v>24</v>
      </c>
      <c r="I1054" s="170"/>
      <c r="J1054" s="171">
        <f>ROUND(I1054*H1054,0)</f>
        <v>0</v>
      </c>
      <c r="K1054" s="167" t="s">
        <v>3</v>
      </c>
      <c r="L1054" s="34"/>
      <c r="M1054" s="172" t="s">
        <v>3</v>
      </c>
      <c r="N1054" s="173" t="s">
        <v>43</v>
      </c>
      <c r="O1054" s="35"/>
      <c r="P1054" s="174">
        <f>O1054*H1054</f>
        <v>0</v>
      </c>
      <c r="Q1054" s="174">
        <v>2.862E-3</v>
      </c>
      <c r="R1054" s="174">
        <f>Q1054*H1054</f>
        <v>6.8687999999999999E-2</v>
      </c>
      <c r="S1054" s="174">
        <v>0</v>
      </c>
      <c r="T1054" s="175">
        <f>S1054*H1054</f>
        <v>0</v>
      </c>
      <c r="AR1054" s="17" t="s">
        <v>261</v>
      </c>
      <c r="AT1054" s="17" t="s">
        <v>256</v>
      </c>
      <c r="AU1054" s="17" t="s">
        <v>79</v>
      </c>
      <c r="AY1054" s="17" t="s">
        <v>254</v>
      </c>
      <c r="BE1054" s="176">
        <f>IF(N1054="základní",J1054,0)</f>
        <v>0</v>
      </c>
      <c r="BF1054" s="176">
        <f>IF(N1054="snížená",J1054,0)</f>
        <v>0</v>
      </c>
      <c r="BG1054" s="176">
        <f>IF(N1054="zákl. přenesená",J1054,0)</f>
        <v>0</v>
      </c>
      <c r="BH1054" s="176">
        <f>IF(N1054="sníž. přenesená",J1054,0)</f>
        <v>0</v>
      </c>
      <c r="BI1054" s="176">
        <f>IF(N1054="nulová",J1054,0)</f>
        <v>0</v>
      </c>
      <c r="BJ1054" s="17" t="s">
        <v>9</v>
      </c>
      <c r="BK1054" s="176">
        <f>ROUND(I1054*H1054,0)</f>
        <v>0</v>
      </c>
      <c r="BL1054" s="17" t="s">
        <v>261</v>
      </c>
      <c r="BM1054" s="17" t="s">
        <v>1637</v>
      </c>
    </row>
    <row r="1055" spans="2:65" s="11" customFormat="1" ht="13.5" x14ac:dyDescent="0.3">
      <c r="B1055" s="177"/>
      <c r="D1055" s="178" t="s">
        <v>263</v>
      </c>
      <c r="E1055" s="179" t="s">
        <v>3</v>
      </c>
      <c r="F1055" s="180" t="s">
        <v>1638</v>
      </c>
      <c r="H1055" s="181">
        <v>24</v>
      </c>
      <c r="I1055" s="182"/>
      <c r="L1055" s="177"/>
      <c r="M1055" s="183"/>
      <c r="N1055" s="184"/>
      <c r="O1055" s="184"/>
      <c r="P1055" s="184"/>
      <c r="Q1055" s="184"/>
      <c r="R1055" s="184"/>
      <c r="S1055" s="184"/>
      <c r="T1055" s="185"/>
      <c r="AT1055" s="186" t="s">
        <v>263</v>
      </c>
      <c r="AU1055" s="186" t="s">
        <v>79</v>
      </c>
      <c r="AV1055" s="11" t="s">
        <v>79</v>
      </c>
      <c r="AW1055" s="11" t="s">
        <v>36</v>
      </c>
      <c r="AX1055" s="11" t="s">
        <v>9</v>
      </c>
      <c r="AY1055" s="186" t="s">
        <v>254</v>
      </c>
    </row>
    <row r="1056" spans="2:65" s="1" customFormat="1" ht="22.5" customHeight="1" x14ac:dyDescent="0.3">
      <c r="B1056" s="164"/>
      <c r="C1056" s="165" t="s">
        <v>1639</v>
      </c>
      <c r="D1056" s="165" t="s">
        <v>256</v>
      </c>
      <c r="E1056" s="166" t="s">
        <v>1640</v>
      </c>
      <c r="F1056" s="167" t="s">
        <v>1641</v>
      </c>
      <c r="G1056" s="168" t="s">
        <v>359</v>
      </c>
      <c r="H1056" s="169">
        <v>0.38600000000000001</v>
      </c>
      <c r="I1056" s="170"/>
      <c r="J1056" s="171">
        <f>ROUND(I1056*H1056,0)</f>
        <v>0</v>
      </c>
      <c r="K1056" s="167" t="s">
        <v>260</v>
      </c>
      <c r="L1056" s="34"/>
      <c r="M1056" s="172" t="s">
        <v>3</v>
      </c>
      <c r="N1056" s="173" t="s">
        <v>43</v>
      </c>
      <c r="O1056" s="35"/>
      <c r="P1056" s="174">
        <f>O1056*H1056</f>
        <v>0</v>
      </c>
      <c r="Q1056" s="174">
        <v>0</v>
      </c>
      <c r="R1056" s="174">
        <f>Q1056*H1056</f>
        <v>0</v>
      </c>
      <c r="S1056" s="174">
        <v>0</v>
      </c>
      <c r="T1056" s="175">
        <f>S1056*H1056</f>
        <v>0</v>
      </c>
      <c r="AR1056" s="17" t="s">
        <v>261</v>
      </c>
      <c r="AT1056" s="17" t="s">
        <v>256</v>
      </c>
      <c r="AU1056" s="17" t="s">
        <v>79</v>
      </c>
      <c r="AY1056" s="17" t="s">
        <v>254</v>
      </c>
      <c r="BE1056" s="176">
        <f>IF(N1056="základní",J1056,0)</f>
        <v>0</v>
      </c>
      <c r="BF1056" s="176">
        <f>IF(N1056="snížená",J1056,0)</f>
        <v>0</v>
      </c>
      <c r="BG1056" s="176">
        <f>IF(N1056="zákl. přenesená",J1056,0)</f>
        <v>0</v>
      </c>
      <c r="BH1056" s="176">
        <f>IF(N1056="sníž. přenesená",J1056,0)</f>
        <v>0</v>
      </c>
      <c r="BI1056" s="176">
        <f>IF(N1056="nulová",J1056,0)</f>
        <v>0</v>
      </c>
      <c r="BJ1056" s="17" t="s">
        <v>9</v>
      </c>
      <c r="BK1056" s="176">
        <f>ROUND(I1056*H1056,0)</f>
        <v>0</v>
      </c>
      <c r="BL1056" s="17" t="s">
        <v>261</v>
      </c>
      <c r="BM1056" s="17" t="s">
        <v>1642</v>
      </c>
    </row>
    <row r="1057" spans="2:65" s="10" customFormat="1" ht="29.85" customHeight="1" x14ac:dyDescent="0.3">
      <c r="B1057" s="150"/>
      <c r="D1057" s="161" t="s">
        <v>71</v>
      </c>
      <c r="E1057" s="162" t="s">
        <v>1643</v>
      </c>
      <c r="F1057" s="162" t="s">
        <v>1644</v>
      </c>
      <c r="I1057" s="153"/>
      <c r="J1057" s="163">
        <f>BK1057</f>
        <v>0</v>
      </c>
      <c r="L1057" s="150"/>
      <c r="M1057" s="155"/>
      <c r="N1057" s="156"/>
      <c r="O1057" s="156"/>
      <c r="P1057" s="157">
        <f>SUM(P1058:P1080)</f>
        <v>0</v>
      </c>
      <c r="Q1057" s="156"/>
      <c r="R1057" s="157">
        <f>SUM(R1058:R1080)</f>
        <v>0.87601992559899999</v>
      </c>
      <c r="S1057" s="156"/>
      <c r="T1057" s="158">
        <f>SUM(T1058:T1080)</f>
        <v>0</v>
      </c>
      <c r="AR1057" s="151" t="s">
        <v>79</v>
      </c>
      <c r="AT1057" s="159" t="s">
        <v>71</v>
      </c>
      <c r="AU1057" s="159" t="s">
        <v>9</v>
      </c>
      <c r="AY1057" s="151" t="s">
        <v>254</v>
      </c>
      <c r="BK1057" s="160">
        <f>SUM(BK1058:BK1080)</f>
        <v>0</v>
      </c>
    </row>
    <row r="1058" spans="2:65" s="1" customFormat="1" ht="31.5" customHeight="1" x14ac:dyDescent="0.3">
      <c r="B1058" s="164"/>
      <c r="C1058" s="165" t="s">
        <v>1645</v>
      </c>
      <c r="D1058" s="165" t="s">
        <v>256</v>
      </c>
      <c r="E1058" s="166" t="s">
        <v>1646</v>
      </c>
      <c r="F1058" s="167" t="s">
        <v>1647</v>
      </c>
      <c r="G1058" s="168" t="s">
        <v>375</v>
      </c>
      <c r="H1058" s="169">
        <v>21.87</v>
      </c>
      <c r="I1058" s="170"/>
      <c r="J1058" s="171">
        <f>ROUND(I1058*H1058,0)</f>
        <v>0</v>
      </c>
      <c r="K1058" s="167" t="s">
        <v>260</v>
      </c>
      <c r="L1058" s="34"/>
      <c r="M1058" s="172" t="s">
        <v>3</v>
      </c>
      <c r="N1058" s="173" t="s">
        <v>43</v>
      </c>
      <c r="O1058" s="35"/>
      <c r="P1058" s="174">
        <f>O1058*H1058</f>
        <v>0</v>
      </c>
      <c r="Q1058" s="174">
        <v>2.5714770000000002E-4</v>
      </c>
      <c r="R1058" s="174">
        <f>Q1058*H1058</f>
        <v>5.6238201990000004E-3</v>
      </c>
      <c r="S1058" s="174">
        <v>0</v>
      </c>
      <c r="T1058" s="175">
        <f>S1058*H1058</f>
        <v>0</v>
      </c>
      <c r="AR1058" s="17" t="s">
        <v>261</v>
      </c>
      <c r="AT1058" s="17" t="s">
        <v>256</v>
      </c>
      <c r="AU1058" s="17" t="s">
        <v>79</v>
      </c>
      <c r="AY1058" s="17" t="s">
        <v>254</v>
      </c>
      <c r="BE1058" s="176">
        <f>IF(N1058="základní",J1058,0)</f>
        <v>0</v>
      </c>
      <c r="BF1058" s="176">
        <f>IF(N1058="snížená",J1058,0)</f>
        <v>0</v>
      </c>
      <c r="BG1058" s="176">
        <f>IF(N1058="zákl. přenesená",J1058,0)</f>
        <v>0</v>
      </c>
      <c r="BH1058" s="176">
        <f>IF(N1058="sníž. přenesená",J1058,0)</f>
        <v>0</v>
      </c>
      <c r="BI1058" s="176">
        <f>IF(N1058="nulová",J1058,0)</f>
        <v>0</v>
      </c>
      <c r="BJ1058" s="17" t="s">
        <v>9</v>
      </c>
      <c r="BK1058" s="176">
        <f>ROUND(I1058*H1058,0)</f>
        <v>0</v>
      </c>
      <c r="BL1058" s="17" t="s">
        <v>261</v>
      </c>
      <c r="BM1058" s="17" t="s">
        <v>1648</v>
      </c>
    </row>
    <row r="1059" spans="2:65" s="11" customFormat="1" ht="13.5" x14ac:dyDescent="0.3">
      <c r="B1059" s="177"/>
      <c r="D1059" s="187" t="s">
        <v>263</v>
      </c>
      <c r="E1059" s="186" t="s">
        <v>3</v>
      </c>
      <c r="F1059" s="188" t="s">
        <v>1649</v>
      </c>
      <c r="H1059" s="189">
        <v>14.58</v>
      </c>
      <c r="I1059" s="182"/>
      <c r="L1059" s="177"/>
      <c r="M1059" s="183"/>
      <c r="N1059" s="184"/>
      <c r="O1059" s="184"/>
      <c r="P1059" s="184"/>
      <c r="Q1059" s="184"/>
      <c r="R1059" s="184"/>
      <c r="S1059" s="184"/>
      <c r="T1059" s="185"/>
      <c r="AT1059" s="186" t="s">
        <v>263</v>
      </c>
      <c r="AU1059" s="186" t="s">
        <v>79</v>
      </c>
      <c r="AV1059" s="11" t="s">
        <v>79</v>
      </c>
      <c r="AW1059" s="11" t="s">
        <v>36</v>
      </c>
      <c r="AX1059" s="11" t="s">
        <v>72</v>
      </c>
      <c r="AY1059" s="186" t="s">
        <v>254</v>
      </c>
    </row>
    <row r="1060" spans="2:65" s="11" customFormat="1" ht="13.5" x14ac:dyDescent="0.3">
      <c r="B1060" s="177"/>
      <c r="D1060" s="187" t="s">
        <v>263</v>
      </c>
      <c r="E1060" s="186" t="s">
        <v>3</v>
      </c>
      <c r="F1060" s="188" t="s">
        <v>1650</v>
      </c>
      <c r="H1060" s="189">
        <v>7.29</v>
      </c>
      <c r="I1060" s="182"/>
      <c r="L1060" s="177"/>
      <c r="M1060" s="183"/>
      <c r="N1060" s="184"/>
      <c r="O1060" s="184"/>
      <c r="P1060" s="184"/>
      <c r="Q1060" s="184"/>
      <c r="R1060" s="184"/>
      <c r="S1060" s="184"/>
      <c r="T1060" s="185"/>
      <c r="AT1060" s="186" t="s">
        <v>263</v>
      </c>
      <c r="AU1060" s="186" t="s">
        <v>79</v>
      </c>
      <c r="AV1060" s="11" t="s">
        <v>79</v>
      </c>
      <c r="AW1060" s="11" t="s">
        <v>36</v>
      </c>
      <c r="AX1060" s="11" t="s">
        <v>72</v>
      </c>
      <c r="AY1060" s="186" t="s">
        <v>254</v>
      </c>
    </row>
    <row r="1061" spans="2:65" s="12" customFormat="1" ht="13.5" x14ac:dyDescent="0.3">
      <c r="B1061" s="190"/>
      <c r="D1061" s="178" t="s">
        <v>263</v>
      </c>
      <c r="E1061" s="191" t="s">
        <v>3</v>
      </c>
      <c r="F1061" s="192" t="s">
        <v>277</v>
      </c>
      <c r="H1061" s="193">
        <v>21.87</v>
      </c>
      <c r="I1061" s="194"/>
      <c r="L1061" s="190"/>
      <c r="M1061" s="195"/>
      <c r="N1061" s="196"/>
      <c r="O1061" s="196"/>
      <c r="P1061" s="196"/>
      <c r="Q1061" s="196"/>
      <c r="R1061" s="196"/>
      <c r="S1061" s="196"/>
      <c r="T1061" s="197"/>
      <c r="AT1061" s="198" t="s">
        <v>263</v>
      </c>
      <c r="AU1061" s="198" t="s">
        <v>79</v>
      </c>
      <c r="AV1061" s="12" t="s">
        <v>82</v>
      </c>
      <c r="AW1061" s="12" t="s">
        <v>36</v>
      </c>
      <c r="AX1061" s="12" t="s">
        <v>9</v>
      </c>
      <c r="AY1061" s="198" t="s">
        <v>254</v>
      </c>
    </row>
    <row r="1062" spans="2:65" s="1" customFormat="1" ht="22.5" customHeight="1" x14ac:dyDescent="0.3">
      <c r="B1062" s="164"/>
      <c r="C1062" s="210" t="s">
        <v>1651</v>
      </c>
      <c r="D1062" s="210" t="s">
        <v>368</v>
      </c>
      <c r="E1062" s="211" t="s">
        <v>1652</v>
      </c>
      <c r="F1062" s="212" t="s">
        <v>1653</v>
      </c>
      <c r="G1062" s="213" t="s">
        <v>375</v>
      </c>
      <c r="H1062" s="214">
        <v>21.87</v>
      </c>
      <c r="I1062" s="215"/>
      <c r="J1062" s="216">
        <f>ROUND(I1062*H1062,0)</f>
        <v>0</v>
      </c>
      <c r="K1062" s="212" t="s">
        <v>3</v>
      </c>
      <c r="L1062" s="217"/>
      <c r="M1062" s="218" t="s">
        <v>3</v>
      </c>
      <c r="N1062" s="219" t="s">
        <v>43</v>
      </c>
      <c r="O1062" s="35"/>
      <c r="P1062" s="174">
        <f>O1062*H1062</f>
        <v>0</v>
      </c>
      <c r="Q1062" s="174">
        <v>0.02</v>
      </c>
      <c r="R1062" s="174">
        <f>Q1062*H1062</f>
        <v>0.43740000000000001</v>
      </c>
      <c r="S1062" s="174">
        <v>0</v>
      </c>
      <c r="T1062" s="175">
        <f>S1062*H1062</f>
        <v>0</v>
      </c>
      <c r="AR1062" s="17" t="s">
        <v>554</v>
      </c>
      <c r="AT1062" s="17" t="s">
        <v>368</v>
      </c>
      <c r="AU1062" s="17" t="s">
        <v>79</v>
      </c>
      <c r="AY1062" s="17" t="s">
        <v>254</v>
      </c>
      <c r="BE1062" s="176">
        <f>IF(N1062="základní",J1062,0)</f>
        <v>0</v>
      </c>
      <c r="BF1062" s="176">
        <f>IF(N1062="snížená",J1062,0)</f>
        <v>0</v>
      </c>
      <c r="BG1062" s="176">
        <f>IF(N1062="zákl. přenesená",J1062,0)</f>
        <v>0</v>
      </c>
      <c r="BH1062" s="176">
        <f>IF(N1062="sníž. přenesená",J1062,0)</f>
        <v>0</v>
      </c>
      <c r="BI1062" s="176">
        <f>IF(N1062="nulová",J1062,0)</f>
        <v>0</v>
      </c>
      <c r="BJ1062" s="17" t="s">
        <v>9</v>
      </c>
      <c r="BK1062" s="176">
        <f>ROUND(I1062*H1062,0)</f>
        <v>0</v>
      </c>
      <c r="BL1062" s="17" t="s">
        <v>261</v>
      </c>
      <c r="BM1062" s="17" t="s">
        <v>1654</v>
      </c>
    </row>
    <row r="1063" spans="2:65" s="11" customFormat="1" ht="13.5" x14ac:dyDescent="0.3">
      <c r="B1063" s="177"/>
      <c r="D1063" s="187" t="s">
        <v>263</v>
      </c>
      <c r="E1063" s="186" t="s">
        <v>3</v>
      </c>
      <c r="F1063" s="188" t="s">
        <v>1649</v>
      </c>
      <c r="H1063" s="189">
        <v>14.58</v>
      </c>
      <c r="I1063" s="182"/>
      <c r="L1063" s="177"/>
      <c r="M1063" s="183"/>
      <c r="N1063" s="184"/>
      <c r="O1063" s="184"/>
      <c r="P1063" s="184"/>
      <c r="Q1063" s="184"/>
      <c r="R1063" s="184"/>
      <c r="S1063" s="184"/>
      <c r="T1063" s="185"/>
      <c r="AT1063" s="186" t="s">
        <v>263</v>
      </c>
      <c r="AU1063" s="186" t="s">
        <v>79</v>
      </c>
      <c r="AV1063" s="11" t="s">
        <v>79</v>
      </c>
      <c r="AW1063" s="11" t="s">
        <v>36</v>
      </c>
      <c r="AX1063" s="11" t="s">
        <v>72</v>
      </c>
      <c r="AY1063" s="186" t="s">
        <v>254</v>
      </c>
    </row>
    <row r="1064" spans="2:65" s="11" customFormat="1" ht="13.5" x14ac:dyDescent="0.3">
      <c r="B1064" s="177"/>
      <c r="D1064" s="187" t="s">
        <v>263</v>
      </c>
      <c r="E1064" s="186" t="s">
        <v>3</v>
      </c>
      <c r="F1064" s="188" t="s">
        <v>1650</v>
      </c>
      <c r="H1064" s="189">
        <v>7.29</v>
      </c>
      <c r="I1064" s="182"/>
      <c r="L1064" s="177"/>
      <c r="M1064" s="183"/>
      <c r="N1064" s="184"/>
      <c r="O1064" s="184"/>
      <c r="P1064" s="184"/>
      <c r="Q1064" s="184"/>
      <c r="R1064" s="184"/>
      <c r="S1064" s="184"/>
      <c r="T1064" s="185"/>
      <c r="AT1064" s="186" t="s">
        <v>263</v>
      </c>
      <c r="AU1064" s="186" t="s">
        <v>79</v>
      </c>
      <c r="AV1064" s="11" t="s">
        <v>79</v>
      </c>
      <c r="AW1064" s="11" t="s">
        <v>36</v>
      </c>
      <c r="AX1064" s="11" t="s">
        <v>72</v>
      </c>
      <c r="AY1064" s="186" t="s">
        <v>254</v>
      </c>
    </row>
    <row r="1065" spans="2:65" s="12" customFormat="1" ht="13.5" x14ac:dyDescent="0.3">
      <c r="B1065" s="190"/>
      <c r="D1065" s="178" t="s">
        <v>263</v>
      </c>
      <c r="E1065" s="191" t="s">
        <v>3</v>
      </c>
      <c r="F1065" s="192" t="s">
        <v>277</v>
      </c>
      <c r="H1065" s="193">
        <v>21.87</v>
      </c>
      <c r="I1065" s="194"/>
      <c r="L1065" s="190"/>
      <c r="M1065" s="195"/>
      <c r="N1065" s="196"/>
      <c r="O1065" s="196"/>
      <c r="P1065" s="196"/>
      <c r="Q1065" s="196"/>
      <c r="R1065" s="196"/>
      <c r="S1065" s="196"/>
      <c r="T1065" s="197"/>
      <c r="AT1065" s="198" t="s">
        <v>263</v>
      </c>
      <c r="AU1065" s="198" t="s">
        <v>79</v>
      </c>
      <c r="AV1065" s="12" t="s">
        <v>82</v>
      </c>
      <c r="AW1065" s="12" t="s">
        <v>36</v>
      </c>
      <c r="AX1065" s="12" t="s">
        <v>9</v>
      </c>
      <c r="AY1065" s="198" t="s">
        <v>254</v>
      </c>
    </row>
    <row r="1066" spans="2:65" s="1" customFormat="1" ht="22.5" customHeight="1" x14ac:dyDescent="0.3">
      <c r="B1066" s="164"/>
      <c r="C1066" s="165" t="s">
        <v>1655</v>
      </c>
      <c r="D1066" s="165" t="s">
        <v>256</v>
      </c>
      <c r="E1066" s="166" t="s">
        <v>1656</v>
      </c>
      <c r="F1066" s="167" t="s">
        <v>1657</v>
      </c>
      <c r="G1066" s="168" t="s">
        <v>669</v>
      </c>
      <c r="H1066" s="169">
        <v>66.599999999999994</v>
      </c>
      <c r="I1066" s="170"/>
      <c r="J1066" s="171">
        <f>ROUND(I1066*H1066,0)</f>
        <v>0</v>
      </c>
      <c r="K1066" s="167" t="s">
        <v>260</v>
      </c>
      <c r="L1066" s="34"/>
      <c r="M1066" s="172" t="s">
        <v>3</v>
      </c>
      <c r="N1066" s="173" t="s">
        <v>43</v>
      </c>
      <c r="O1066" s="35"/>
      <c r="P1066" s="174">
        <f>O1066*H1066</f>
        <v>0</v>
      </c>
      <c r="Q1066" s="174">
        <v>1.5820999999999999E-4</v>
      </c>
      <c r="R1066" s="174">
        <f>Q1066*H1066</f>
        <v>1.0536785999999999E-2</v>
      </c>
      <c r="S1066" s="174">
        <v>0</v>
      </c>
      <c r="T1066" s="175">
        <f>S1066*H1066</f>
        <v>0</v>
      </c>
      <c r="AR1066" s="17" t="s">
        <v>261</v>
      </c>
      <c r="AT1066" s="17" t="s">
        <v>256</v>
      </c>
      <c r="AU1066" s="17" t="s">
        <v>79</v>
      </c>
      <c r="AY1066" s="17" t="s">
        <v>254</v>
      </c>
      <c r="BE1066" s="176">
        <f>IF(N1066="základní",J1066,0)</f>
        <v>0</v>
      </c>
      <c r="BF1066" s="176">
        <f>IF(N1066="snížená",J1066,0)</f>
        <v>0</v>
      </c>
      <c r="BG1066" s="176">
        <f>IF(N1066="zákl. přenesená",J1066,0)</f>
        <v>0</v>
      </c>
      <c r="BH1066" s="176">
        <f>IF(N1066="sníž. přenesená",J1066,0)</f>
        <v>0</v>
      </c>
      <c r="BI1066" s="176">
        <f>IF(N1066="nulová",J1066,0)</f>
        <v>0</v>
      </c>
      <c r="BJ1066" s="17" t="s">
        <v>9</v>
      </c>
      <c r="BK1066" s="176">
        <f>ROUND(I1066*H1066,0)</f>
        <v>0</v>
      </c>
      <c r="BL1066" s="17" t="s">
        <v>261</v>
      </c>
      <c r="BM1066" s="17" t="s">
        <v>1658</v>
      </c>
    </row>
    <row r="1067" spans="2:65" s="11" customFormat="1" ht="13.5" x14ac:dyDescent="0.3">
      <c r="B1067" s="177"/>
      <c r="D1067" s="187" t="s">
        <v>263</v>
      </c>
      <c r="E1067" s="186" t="s">
        <v>3</v>
      </c>
      <c r="F1067" s="188" t="s">
        <v>1659</v>
      </c>
      <c r="H1067" s="189">
        <v>36.299999999999997</v>
      </c>
      <c r="I1067" s="182"/>
      <c r="L1067" s="177"/>
      <c r="M1067" s="183"/>
      <c r="N1067" s="184"/>
      <c r="O1067" s="184"/>
      <c r="P1067" s="184"/>
      <c r="Q1067" s="184"/>
      <c r="R1067" s="184"/>
      <c r="S1067" s="184"/>
      <c r="T1067" s="185"/>
      <c r="AT1067" s="186" t="s">
        <v>263</v>
      </c>
      <c r="AU1067" s="186" t="s">
        <v>79</v>
      </c>
      <c r="AV1067" s="11" t="s">
        <v>79</v>
      </c>
      <c r="AW1067" s="11" t="s">
        <v>36</v>
      </c>
      <c r="AX1067" s="11" t="s">
        <v>72</v>
      </c>
      <c r="AY1067" s="186" t="s">
        <v>254</v>
      </c>
    </row>
    <row r="1068" spans="2:65" s="11" customFormat="1" ht="13.5" x14ac:dyDescent="0.3">
      <c r="B1068" s="177"/>
      <c r="D1068" s="187" t="s">
        <v>263</v>
      </c>
      <c r="E1068" s="186" t="s">
        <v>3</v>
      </c>
      <c r="F1068" s="188" t="s">
        <v>1660</v>
      </c>
      <c r="H1068" s="189">
        <v>30.3</v>
      </c>
      <c r="I1068" s="182"/>
      <c r="L1068" s="177"/>
      <c r="M1068" s="183"/>
      <c r="N1068" s="184"/>
      <c r="O1068" s="184"/>
      <c r="P1068" s="184"/>
      <c r="Q1068" s="184"/>
      <c r="R1068" s="184"/>
      <c r="S1068" s="184"/>
      <c r="T1068" s="185"/>
      <c r="AT1068" s="186" t="s">
        <v>263</v>
      </c>
      <c r="AU1068" s="186" t="s">
        <v>79</v>
      </c>
      <c r="AV1068" s="11" t="s">
        <v>79</v>
      </c>
      <c r="AW1068" s="11" t="s">
        <v>36</v>
      </c>
      <c r="AX1068" s="11" t="s">
        <v>72</v>
      </c>
      <c r="AY1068" s="186" t="s">
        <v>254</v>
      </c>
    </row>
    <row r="1069" spans="2:65" s="13" customFormat="1" ht="13.5" x14ac:dyDescent="0.3">
      <c r="B1069" s="201"/>
      <c r="D1069" s="178" t="s">
        <v>263</v>
      </c>
      <c r="E1069" s="202" t="s">
        <v>3</v>
      </c>
      <c r="F1069" s="203" t="s">
        <v>326</v>
      </c>
      <c r="H1069" s="204">
        <v>66.599999999999994</v>
      </c>
      <c r="I1069" s="205"/>
      <c r="L1069" s="201"/>
      <c r="M1069" s="206"/>
      <c r="N1069" s="207"/>
      <c r="O1069" s="207"/>
      <c r="P1069" s="207"/>
      <c r="Q1069" s="207"/>
      <c r="R1069" s="207"/>
      <c r="S1069" s="207"/>
      <c r="T1069" s="208"/>
      <c r="AT1069" s="209" t="s">
        <v>263</v>
      </c>
      <c r="AU1069" s="209" t="s">
        <v>79</v>
      </c>
      <c r="AV1069" s="13" t="s">
        <v>85</v>
      </c>
      <c r="AW1069" s="13" t="s">
        <v>36</v>
      </c>
      <c r="AX1069" s="13" t="s">
        <v>9</v>
      </c>
      <c r="AY1069" s="209" t="s">
        <v>254</v>
      </c>
    </row>
    <row r="1070" spans="2:65" s="1" customFormat="1" ht="22.5" customHeight="1" x14ac:dyDescent="0.3">
      <c r="B1070" s="164"/>
      <c r="C1070" s="165" t="s">
        <v>1661</v>
      </c>
      <c r="D1070" s="165" t="s">
        <v>256</v>
      </c>
      <c r="E1070" s="166" t="s">
        <v>1662</v>
      </c>
      <c r="F1070" s="167" t="s">
        <v>1663</v>
      </c>
      <c r="G1070" s="168" t="s">
        <v>259</v>
      </c>
      <c r="H1070" s="169">
        <v>6</v>
      </c>
      <c r="I1070" s="170"/>
      <c r="J1070" s="171">
        <f>ROUND(I1070*H1070,0)</f>
        <v>0</v>
      </c>
      <c r="K1070" s="167" t="s">
        <v>260</v>
      </c>
      <c r="L1070" s="34"/>
      <c r="M1070" s="172" t="s">
        <v>3</v>
      </c>
      <c r="N1070" s="173" t="s">
        <v>43</v>
      </c>
      <c r="O1070" s="35"/>
      <c r="P1070" s="174">
        <f>O1070*H1070</f>
        <v>0</v>
      </c>
      <c r="Q1070" s="174">
        <v>8.6321990000000001E-4</v>
      </c>
      <c r="R1070" s="174">
        <f>Q1070*H1070</f>
        <v>5.1793194000000001E-3</v>
      </c>
      <c r="S1070" s="174">
        <v>0</v>
      </c>
      <c r="T1070" s="175">
        <f>S1070*H1070</f>
        <v>0</v>
      </c>
      <c r="AR1070" s="17" t="s">
        <v>261</v>
      </c>
      <c r="AT1070" s="17" t="s">
        <v>256</v>
      </c>
      <c r="AU1070" s="17" t="s">
        <v>79</v>
      </c>
      <c r="AY1070" s="17" t="s">
        <v>254</v>
      </c>
      <c r="BE1070" s="176">
        <f>IF(N1070="základní",J1070,0)</f>
        <v>0</v>
      </c>
      <c r="BF1070" s="176">
        <f>IF(N1070="snížená",J1070,0)</f>
        <v>0</v>
      </c>
      <c r="BG1070" s="176">
        <f>IF(N1070="zákl. přenesená",J1070,0)</f>
        <v>0</v>
      </c>
      <c r="BH1070" s="176">
        <f>IF(N1070="sníž. přenesená",J1070,0)</f>
        <v>0</v>
      </c>
      <c r="BI1070" s="176">
        <f>IF(N1070="nulová",J1070,0)</f>
        <v>0</v>
      </c>
      <c r="BJ1070" s="17" t="s">
        <v>9</v>
      </c>
      <c r="BK1070" s="176">
        <f>ROUND(I1070*H1070,0)</f>
        <v>0</v>
      </c>
      <c r="BL1070" s="17" t="s">
        <v>261</v>
      </c>
      <c r="BM1070" s="17" t="s">
        <v>1664</v>
      </c>
    </row>
    <row r="1071" spans="2:65" s="11" customFormat="1" ht="13.5" x14ac:dyDescent="0.3">
      <c r="B1071" s="177"/>
      <c r="D1071" s="187" t="s">
        <v>263</v>
      </c>
      <c r="E1071" s="186" t="s">
        <v>3</v>
      </c>
      <c r="F1071" s="188" t="s">
        <v>1665</v>
      </c>
      <c r="H1071" s="189">
        <v>4</v>
      </c>
      <c r="I1071" s="182"/>
      <c r="L1071" s="177"/>
      <c r="M1071" s="183"/>
      <c r="N1071" s="184"/>
      <c r="O1071" s="184"/>
      <c r="P1071" s="184"/>
      <c r="Q1071" s="184"/>
      <c r="R1071" s="184"/>
      <c r="S1071" s="184"/>
      <c r="T1071" s="185"/>
      <c r="AT1071" s="186" t="s">
        <v>263</v>
      </c>
      <c r="AU1071" s="186" t="s">
        <v>79</v>
      </c>
      <c r="AV1071" s="11" t="s">
        <v>79</v>
      </c>
      <c r="AW1071" s="11" t="s">
        <v>36</v>
      </c>
      <c r="AX1071" s="11" t="s">
        <v>72</v>
      </c>
      <c r="AY1071" s="186" t="s">
        <v>254</v>
      </c>
    </row>
    <row r="1072" spans="2:65" s="11" customFormat="1" ht="13.5" x14ac:dyDescent="0.3">
      <c r="B1072" s="177"/>
      <c r="D1072" s="187" t="s">
        <v>263</v>
      </c>
      <c r="E1072" s="186" t="s">
        <v>3</v>
      </c>
      <c r="F1072" s="188" t="s">
        <v>1666</v>
      </c>
      <c r="H1072" s="189">
        <v>1</v>
      </c>
      <c r="I1072" s="182"/>
      <c r="L1072" s="177"/>
      <c r="M1072" s="183"/>
      <c r="N1072" s="184"/>
      <c r="O1072" s="184"/>
      <c r="P1072" s="184"/>
      <c r="Q1072" s="184"/>
      <c r="R1072" s="184"/>
      <c r="S1072" s="184"/>
      <c r="T1072" s="185"/>
      <c r="AT1072" s="186" t="s">
        <v>263</v>
      </c>
      <c r="AU1072" s="186" t="s">
        <v>79</v>
      </c>
      <c r="AV1072" s="11" t="s">
        <v>79</v>
      </c>
      <c r="AW1072" s="11" t="s">
        <v>36</v>
      </c>
      <c r="AX1072" s="11" t="s">
        <v>72</v>
      </c>
      <c r="AY1072" s="186" t="s">
        <v>254</v>
      </c>
    </row>
    <row r="1073" spans="2:65" s="11" customFormat="1" ht="13.5" x14ac:dyDescent="0.3">
      <c r="B1073" s="177"/>
      <c r="D1073" s="187" t="s">
        <v>263</v>
      </c>
      <c r="E1073" s="186" t="s">
        <v>3</v>
      </c>
      <c r="F1073" s="188" t="s">
        <v>1667</v>
      </c>
      <c r="H1073" s="189">
        <v>1</v>
      </c>
      <c r="I1073" s="182"/>
      <c r="L1073" s="177"/>
      <c r="M1073" s="183"/>
      <c r="N1073" s="184"/>
      <c r="O1073" s="184"/>
      <c r="P1073" s="184"/>
      <c r="Q1073" s="184"/>
      <c r="R1073" s="184"/>
      <c r="S1073" s="184"/>
      <c r="T1073" s="185"/>
      <c r="AT1073" s="186" t="s">
        <v>263</v>
      </c>
      <c r="AU1073" s="186" t="s">
        <v>79</v>
      </c>
      <c r="AV1073" s="11" t="s">
        <v>79</v>
      </c>
      <c r="AW1073" s="11" t="s">
        <v>36</v>
      </c>
      <c r="AX1073" s="11" t="s">
        <v>72</v>
      </c>
      <c r="AY1073" s="186" t="s">
        <v>254</v>
      </c>
    </row>
    <row r="1074" spans="2:65" s="12" customFormat="1" ht="13.5" x14ac:dyDescent="0.3">
      <c r="B1074" s="190"/>
      <c r="D1074" s="178" t="s">
        <v>263</v>
      </c>
      <c r="E1074" s="191" t="s">
        <v>3</v>
      </c>
      <c r="F1074" s="192" t="s">
        <v>277</v>
      </c>
      <c r="H1074" s="193">
        <v>6</v>
      </c>
      <c r="I1074" s="194"/>
      <c r="L1074" s="190"/>
      <c r="M1074" s="195"/>
      <c r="N1074" s="196"/>
      <c r="O1074" s="196"/>
      <c r="P1074" s="196"/>
      <c r="Q1074" s="196"/>
      <c r="R1074" s="196"/>
      <c r="S1074" s="196"/>
      <c r="T1074" s="197"/>
      <c r="AT1074" s="198" t="s">
        <v>263</v>
      </c>
      <c r="AU1074" s="198" t="s">
        <v>79</v>
      </c>
      <c r="AV1074" s="12" t="s">
        <v>82</v>
      </c>
      <c r="AW1074" s="12" t="s">
        <v>36</v>
      </c>
      <c r="AX1074" s="12" t="s">
        <v>9</v>
      </c>
      <c r="AY1074" s="198" t="s">
        <v>254</v>
      </c>
    </row>
    <row r="1075" spans="2:65" s="1" customFormat="1" ht="22.5" customHeight="1" x14ac:dyDescent="0.3">
      <c r="B1075" s="164"/>
      <c r="C1075" s="210" t="s">
        <v>1668</v>
      </c>
      <c r="D1075" s="210" t="s">
        <v>368</v>
      </c>
      <c r="E1075" s="211" t="s">
        <v>1669</v>
      </c>
      <c r="F1075" s="212" t="s">
        <v>1670</v>
      </c>
      <c r="G1075" s="213" t="s">
        <v>375</v>
      </c>
      <c r="H1075" s="214">
        <v>20.864000000000001</v>
      </c>
      <c r="I1075" s="215"/>
      <c r="J1075" s="216">
        <f>ROUND(I1075*H1075,0)</f>
        <v>0</v>
      </c>
      <c r="K1075" s="212" t="s">
        <v>3</v>
      </c>
      <c r="L1075" s="217"/>
      <c r="M1075" s="218" t="s">
        <v>3</v>
      </c>
      <c r="N1075" s="219" t="s">
        <v>43</v>
      </c>
      <c r="O1075" s="35"/>
      <c r="P1075" s="174">
        <f>O1075*H1075</f>
        <v>0</v>
      </c>
      <c r="Q1075" s="174">
        <v>0.02</v>
      </c>
      <c r="R1075" s="174">
        <f>Q1075*H1075</f>
        <v>0.41728000000000004</v>
      </c>
      <c r="S1075" s="174">
        <v>0</v>
      </c>
      <c r="T1075" s="175">
        <f>S1075*H1075</f>
        <v>0</v>
      </c>
      <c r="AR1075" s="17" t="s">
        <v>554</v>
      </c>
      <c r="AT1075" s="17" t="s">
        <v>368</v>
      </c>
      <c r="AU1075" s="17" t="s">
        <v>79</v>
      </c>
      <c r="AY1075" s="17" t="s">
        <v>254</v>
      </c>
      <c r="BE1075" s="176">
        <f>IF(N1075="základní",J1075,0)</f>
        <v>0</v>
      </c>
      <c r="BF1075" s="176">
        <f>IF(N1075="snížená",J1075,0)</f>
        <v>0</v>
      </c>
      <c r="BG1075" s="176">
        <f>IF(N1075="zákl. přenesená",J1075,0)</f>
        <v>0</v>
      </c>
      <c r="BH1075" s="176">
        <f>IF(N1075="sníž. přenesená",J1075,0)</f>
        <v>0</v>
      </c>
      <c r="BI1075" s="176">
        <f>IF(N1075="nulová",J1075,0)</f>
        <v>0</v>
      </c>
      <c r="BJ1075" s="17" t="s">
        <v>9</v>
      </c>
      <c r="BK1075" s="176">
        <f>ROUND(I1075*H1075,0)</f>
        <v>0</v>
      </c>
      <c r="BL1075" s="17" t="s">
        <v>261</v>
      </c>
      <c r="BM1075" s="17" t="s">
        <v>1671</v>
      </c>
    </row>
    <row r="1076" spans="2:65" s="11" customFormat="1" ht="13.5" x14ac:dyDescent="0.3">
      <c r="B1076" s="177"/>
      <c r="D1076" s="187" t="s">
        <v>263</v>
      </c>
      <c r="E1076" s="186" t="s">
        <v>3</v>
      </c>
      <c r="F1076" s="188" t="s">
        <v>1672</v>
      </c>
      <c r="H1076" s="189">
        <v>13.331</v>
      </c>
      <c r="I1076" s="182"/>
      <c r="L1076" s="177"/>
      <c r="M1076" s="183"/>
      <c r="N1076" s="184"/>
      <c r="O1076" s="184"/>
      <c r="P1076" s="184"/>
      <c r="Q1076" s="184"/>
      <c r="R1076" s="184"/>
      <c r="S1076" s="184"/>
      <c r="T1076" s="185"/>
      <c r="AT1076" s="186" t="s">
        <v>263</v>
      </c>
      <c r="AU1076" s="186" t="s">
        <v>79</v>
      </c>
      <c r="AV1076" s="11" t="s">
        <v>79</v>
      </c>
      <c r="AW1076" s="11" t="s">
        <v>36</v>
      </c>
      <c r="AX1076" s="11" t="s">
        <v>72</v>
      </c>
      <c r="AY1076" s="186" t="s">
        <v>254</v>
      </c>
    </row>
    <row r="1077" spans="2:65" s="11" customFormat="1" ht="13.5" x14ac:dyDescent="0.3">
      <c r="B1077" s="177"/>
      <c r="D1077" s="187" t="s">
        <v>263</v>
      </c>
      <c r="E1077" s="186" t="s">
        <v>3</v>
      </c>
      <c r="F1077" s="188" t="s">
        <v>1673</v>
      </c>
      <c r="H1077" s="189">
        <v>3.3330000000000002</v>
      </c>
      <c r="I1077" s="182"/>
      <c r="L1077" s="177"/>
      <c r="M1077" s="183"/>
      <c r="N1077" s="184"/>
      <c r="O1077" s="184"/>
      <c r="P1077" s="184"/>
      <c r="Q1077" s="184"/>
      <c r="R1077" s="184"/>
      <c r="S1077" s="184"/>
      <c r="T1077" s="185"/>
      <c r="AT1077" s="186" t="s">
        <v>263</v>
      </c>
      <c r="AU1077" s="186" t="s">
        <v>79</v>
      </c>
      <c r="AV1077" s="11" t="s">
        <v>79</v>
      </c>
      <c r="AW1077" s="11" t="s">
        <v>36</v>
      </c>
      <c r="AX1077" s="11" t="s">
        <v>72</v>
      </c>
      <c r="AY1077" s="186" t="s">
        <v>254</v>
      </c>
    </row>
    <row r="1078" spans="2:65" s="11" customFormat="1" ht="13.5" x14ac:dyDescent="0.3">
      <c r="B1078" s="177"/>
      <c r="D1078" s="187" t="s">
        <v>263</v>
      </c>
      <c r="E1078" s="186" t="s">
        <v>3</v>
      </c>
      <c r="F1078" s="188" t="s">
        <v>1674</v>
      </c>
      <c r="H1078" s="189">
        <v>4.2</v>
      </c>
      <c r="I1078" s="182"/>
      <c r="L1078" s="177"/>
      <c r="M1078" s="183"/>
      <c r="N1078" s="184"/>
      <c r="O1078" s="184"/>
      <c r="P1078" s="184"/>
      <c r="Q1078" s="184"/>
      <c r="R1078" s="184"/>
      <c r="S1078" s="184"/>
      <c r="T1078" s="185"/>
      <c r="AT1078" s="186" t="s">
        <v>263</v>
      </c>
      <c r="AU1078" s="186" t="s">
        <v>79</v>
      </c>
      <c r="AV1078" s="11" t="s">
        <v>79</v>
      </c>
      <c r="AW1078" s="11" t="s">
        <v>36</v>
      </c>
      <c r="AX1078" s="11" t="s">
        <v>72</v>
      </c>
      <c r="AY1078" s="186" t="s">
        <v>254</v>
      </c>
    </row>
    <row r="1079" spans="2:65" s="12" customFormat="1" ht="13.5" x14ac:dyDescent="0.3">
      <c r="B1079" s="190"/>
      <c r="D1079" s="178" t="s">
        <v>263</v>
      </c>
      <c r="E1079" s="191" t="s">
        <v>3</v>
      </c>
      <c r="F1079" s="192" t="s">
        <v>277</v>
      </c>
      <c r="H1079" s="193">
        <v>20.864000000000001</v>
      </c>
      <c r="I1079" s="194"/>
      <c r="L1079" s="190"/>
      <c r="M1079" s="195"/>
      <c r="N1079" s="196"/>
      <c r="O1079" s="196"/>
      <c r="P1079" s="196"/>
      <c r="Q1079" s="196"/>
      <c r="R1079" s="196"/>
      <c r="S1079" s="196"/>
      <c r="T1079" s="197"/>
      <c r="AT1079" s="198" t="s">
        <v>263</v>
      </c>
      <c r="AU1079" s="198" t="s">
        <v>79</v>
      </c>
      <c r="AV1079" s="12" t="s">
        <v>82</v>
      </c>
      <c r="AW1079" s="12" t="s">
        <v>36</v>
      </c>
      <c r="AX1079" s="12" t="s">
        <v>9</v>
      </c>
      <c r="AY1079" s="198" t="s">
        <v>254</v>
      </c>
    </row>
    <row r="1080" spans="2:65" s="1" customFormat="1" ht="22.5" customHeight="1" x14ac:dyDescent="0.3">
      <c r="B1080" s="164"/>
      <c r="C1080" s="165" t="s">
        <v>1675</v>
      </c>
      <c r="D1080" s="165" t="s">
        <v>256</v>
      </c>
      <c r="E1080" s="166" t="s">
        <v>1676</v>
      </c>
      <c r="F1080" s="167" t="s">
        <v>1677</v>
      </c>
      <c r="G1080" s="168" t="s">
        <v>359</v>
      </c>
      <c r="H1080" s="169">
        <v>0.876</v>
      </c>
      <c r="I1080" s="170"/>
      <c r="J1080" s="171">
        <f>ROUND(I1080*H1080,0)</f>
        <v>0</v>
      </c>
      <c r="K1080" s="167" t="s">
        <v>260</v>
      </c>
      <c r="L1080" s="34"/>
      <c r="M1080" s="172" t="s">
        <v>3</v>
      </c>
      <c r="N1080" s="173" t="s">
        <v>43</v>
      </c>
      <c r="O1080" s="35"/>
      <c r="P1080" s="174">
        <f>O1080*H1080</f>
        <v>0</v>
      </c>
      <c r="Q1080" s="174">
        <v>0</v>
      </c>
      <c r="R1080" s="174">
        <f>Q1080*H1080</f>
        <v>0</v>
      </c>
      <c r="S1080" s="174">
        <v>0</v>
      </c>
      <c r="T1080" s="175">
        <f>S1080*H1080</f>
        <v>0</v>
      </c>
      <c r="AR1080" s="17" t="s">
        <v>261</v>
      </c>
      <c r="AT1080" s="17" t="s">
        <v>256</v>
      </c>
      <c r="AU1080" s="17" t="s">
        <v>79</v>
      </c>
      <c r="AY1080" s="17" t="s">
        <v>254</v>
      </c>
      <c r="BE1080" s="176">
        <f>IF(N1080="základní",J1080,0)</f>
        <v>0</v>
      </c>
      <c r="BF1080" s="176">
        <f>IF(N1080="snížená",J1080,0)</f>
        <v>0</v>
      </c>
      <c r="BG1080" s="176">
        <f>IF(N1080="zákl. přenesená",J1080,0)</f>
        <v>0</v>
      </c>
      <c r="BH1080" s="176">
        <f>IF(N1080="sníž. přenesená",J1080,0)</f>
        <v>0</v>
      </c>
      <c r="BI1080" s="176">
        <f>IF(N1080="nulová",J1080,0)</f>
        <v>0</v>
      </c>
      <c r="BJ1080" s="17" t="s">
        <v>9</v>
      </c>
      <c r="BK1080" s="176">
        <f>ROUND(I1080*H1080,0)</f>
        <v>0</v>
      </c>
      <c r="BL1080" s="17" t="s">
        <v>261</v>
      </c>
      <c r="BM1080" s="17" t="s">
        <v>1678</v>
      </c>
    </row>
    <row r="1081" spans="2:65" s="10" customFormat="1" ht="29.85" customHeight="1" x14ac:dyDescent="0.3">
      <c r="B1081" s="150"/>
      <c r="D1081" s="161" t="s">
        <v>71</v>
      </c>
      <c r="E1081" s="162" t="s">
        <v>1679</v>
      </c>
      <c r="F1081" s="162" t="s">
        <v>1680</v>
      </c>
      <c r="I1081" s="153"/>
      <c r="J1081" s="163">
        <f>BK1081</f>
        <v>0</v>
      </c>
      <c r="L1081" s="150"/>
      <c r="M1081" s="155"/>
      <c r="N1081" s="156"/>
      <c r="O1081" s="156"/>
      <c r="P1081" s="157">
        <f>SUM(P1082:P1143)</f>
        <v>0</v>
      </c>
      <c r="Q1081" s="156"/>
      <c r="R1081" s="157">
        <f>SUM(R1082:R1143)</f>
        <v>7.407848069816799</v>
      </c>
      <c r="S1081" s="156"/>
      <c r="T1081" s="158">
        <f>SUM(T1082:T1143)</f>
        <v>0</v>
      </c>
      <c r="AR1081" s="151" t="s">
        <v>79</v>
      </c>
      <c r="AT1081" s="159" t="s">
        <v>71</v>
      </c>
      <c r="AU1081" s="159" t="s">
        <v>9</v>
      </c>
      <c r="AY1081" s="151" t="s">
        <v>254</v>
      </c>
      <c r="BK1081" s="160">
        <f>SUM(BK1082:BK1143)</f>
        <v>0</v>
      </c>
    </row>
    <row r="1082" spans="2:65" s="1" customFormat="1" ht="22.5" customHeight="1" x14ac:dyDescent="0.3">
      <c r="B1082" s="164"/>
      <c r="C1082" s="165" t="s">
        <v>1681</v>
      </c>
      <c r="D1082" s="165" t="s">
        <v>256</v>
      </c>
      <c r="E1082" s="166" t="s">
        <v>1682</v>
      </c>
      <c r="F1082" s="167" t="s">
        <v>1683</v>
      </c>
      <c r="G1082" s="168" t="s">
        <v>669</v>
      </c>
      <c r="H1082" s="169">
        <v>48.6</v>
      </c>
      <c r="I1082" s="170"/>
      <c r="J1082" s="171">
        <f>ROUND(I1082*H1082,0)</f>
        <v>0</v>
      </c>
      <c r="K1082" s="167" t="s">
        <v>3</v>
      </c>
      <c r="L1082" s="34"/>
      <c r="M1082" s="172" t="s">
        <v>3</v>
      </c>
      <c r="N1082" s="173" t="s">
        <v>43</v>
      </c>
      <c r="O1082" s="35"/>
      <c r="P1082" s="174">
        <f>O1082*H1082</f>
        <v>0</v>
      </c>
      <c r="Q1082" s="174">
        <v>8.5970999999999997E-4</v>
      </c>
      <c r="R1082" s="174">
        <f>Q1082*H1082</f>
        <v>4.1781906000000001E-2</v>
      </c>
      <c r="S1082" s="174">
        <v>0</v>
      </c>
      <c r="T1082" s="175">
        <f>S1082*H1082</f>
        <v>0</v>
      </c>
      <c r="AR1082" s="17" t="s">
        <v>261</v>
      </c>
      <c r="AT1082" s="17" t="s">
        <v>256</v>
      </c>
      <c r="AU1082" s="17" t="s">
        <v>79</v>
      </c>
      <c r="AY1082" s="17" t="s">
        <v>254</v>
      </c>
      <c r="BE1082" s="176">
        <f>IF(N1082="základní",J1082,0)</f>
        <v>0</v>
      </c>
      <c r="BF1082" s="176">
        <f>IF(N1082="snížená",J1082,0)</f>
        <v>0</v>
      </c>
      <c r="BG1082" s="176">
        <f>IF(N1082="zákl. přenesená",J1082,0)</f>
        <v>0</v>
      </c>
      <c r="BH1082" s="176">
        <f>IF(N1082="sníž. přenesená",J1082,0)</f>
        <v>0</v>
      </c>
      <c r="BI1082" s="176">
        <f>IF(N1082="nulová",J1082,0)</f>
        <v>0</v>
      </c>
      <c r="BJ1082" s="17" t="s">
        <v>9</v>
      </c>
      <c r="BK1082" s="176">
        <f>ROUND(I1082*H1082,0)</f>
        <v>0</v>
      </c>
      <c r="BL1082" s="17" t="s">
        <v>261</v>
      </c>
      <c r="BM1082" s="17" t="s">
        <v>1684</v>
      </c>
    </row>
    <row r="1083" spans="2:65" s="11" customFormat="1" ht="13.5" x14ac:dyDescent="0.3">
      <c r="B1083" s="177"/>
      <c r="D1083" s="178" t="s">
        <v>263</v>
      </c>
      <c r="E1083" s="179" t="s">
        <v>3</v>
      </c>
      <c r="F1083" s="180" t="s">
        <v>1685</v>
      </c>
      <c r="H1083" s="181">
        <v>48.6</v>
      </c>
      <c r="I1083" s="182"/>
      <c r="L1083" s="177"/>
      <c r="M1083" s="183"/>
      <c r="N1083" s="184"/>
      <c r="O1083" s="184"/>
      <c r="P1083" s="184"/>
      <c r="Q1083" s="184"/>
      <c r="R1083" s="184"/>
      <c r="S1083" s="184"/>
      <c r="T1083" s="185"/>
      <c r="AT1083" s="186" t="s">
        <v>263</v>
      </c>
      <c r="AU1083" s="186" t="s">
        <v>79</v>
      </c>
      <c r="AV1083" s="11" t="s">
        <v>79</v>
      </c>
      <c r="AW1083" s="11" t="s">
        <v>36</v>
      </c>
      <c r="AX1083" s="11" t="s">
        <v>9</v>
      </c>
      <c r="AY1083" s="186" t="s">
        <v>254</v>
      </c>
    </row>
    <row r="1084" spans="2:65" s="1" customFormat="1" ht="22.5" customHeight="1" x14ac:dyDescent="0.3">
      <c r="B1084" s="164"/>
      <c r="C1084" s="210" t="s">
        <v>1686</v>
      </c>
      <c r="D1084" s="210" t="s">
        <v>368</v>
      </c>
      <c r="E1084" s="211" t="s">
        <v>1687</v>
      </c>
      <c r="F1084" s="212" t="s">
        <v>1688</v>
      </c>
      <c r="G1084" s="213" t="s">
        <v>375</v>
      </c>
      <c r="H1084" s="214">
        <v>121.5</v>
      </c>
      <c r="I1084" s="215"/>
      <c r="J1084" s="216">
        <f>ROUND(I1084*H1084,0)</f>
        <v>0</v>
      </c>
      <c r="K1084" s="212" t="s">
        <v>3</v>
      </c>
      <c r="L1084" s="217"/>
      <c r="M1084" s="218" t="s">
        <v>3</v>
      </c>
      <c r="N1084" s="219" t="s">
        <v>43</v>
      </c>
      <c r="O1084" s="35"/>
      <c r="P1084" s="174">
        <f>O1084*H1084</f>
        <v>0</v>
      </c>
      <c r="Q1084" s="174">
        <v>0.03</v>
      </c>
      <c r="R1084" s="174">
        <f>Q1084*H1084</f>
        <v>3.645</v>
      </c>
      <c r="S1084" s="174">
        <v>0</v>
      </c>
      <c r="T1084" s="175">
        <f>S1084*H1084</f>
        <v>0</v>
      </c>
      <c r="AR1084" s="17" t="s">
        <v>554</v>
      </c>
      <c r="AT1084" s="17" t="s">
        <v>368</v>
      </c>
      <c r="AU1084" s="17" t="s">
        <v>79</v>
      </c>
      <c r="AY1084" s="17" t="s">
        <v>254</v>
      </c>
      <c r="BE1084" s="176">
        <f>IF(N1084="základní",J1084,0)</f>
        <v>0</v>
      </c>
      <c r="BF1084" s="176">
        <f>IF(N1084="snížená",J1084,0)</f>
        <v>0</v>
      </c>
      <c r="BG1084" s="176">
        <f>IF(N1084="zákl. přenesená",J1084,0)</f>
        <v>0</v>
      </c>
      <c r="BH1084" s="176">
        <f>IF(N1084="sníž. přenesená",J1084,0)</f>
        <v>0</v>
      </c>
      <c r="BI1084" s="176">
        <f>IF(N1084="nulová",J1084,0)</f>
        <v>0</v>
      </c>
      <c r="BJ1084" s="17" t="s">
        <v>9</v>
      </c>
      <c r="BK1084" s="176">
        <f>ROUND(I1084*H1084,0)</f>
        <v>0</v>
      </c>
      <c r="BL1084" s="17" t="s">
        <v>261</v>
      </c>
      <c r="BM1084" s="17" t="s">
        <v>1689</v>
      </c>
    </row>
    <row r="1085" spans="2:65" s="11" customFormat="1" ht="13.5" x14ac:dyDescent="0.3">
      <c r="B1085" s="177"/>
      <c r="D1085" s="178" t="s">
        <v>263</v>
      </c>
      <c r="E1085" s="179" t="s">
        <v>3</v>
      </c>
      <c r="F1085" s="180" t="s">
        <v>1690</v>
      </c>
      <c r="H1085" s="181">
        <v>121.5</v>
      </c>
      <c r="I1085" s="182"/>
      <c r="L1085" s="177"/>
      <c r="M1085" s="183"/>
      <c r="N1085" s="184"/>
      <c r="O1085" s="184"/>
      <c r="P1085" s="184"/>
      <c r="Q1085" s="184"/>
      <c r="R1085" s="184"/>
      <c r="S1085" s="184"/>
      <c r="T1085" s="185"/>
      <c r="AT1085" s="186" t="s">
        <v>263</v>
      </c>
      <c r="AU1085" s="186" t="s">
        <v>79</v>
      </c>
      <c r="AV1085" s="11" t="s">
        <v>79</v>
      </c>
      <c r="AW1085" s="11" t="s">
        <v>36</v>
      </c>
      <c r="AX1085" s="11" t="s">
        <v>9</v>
      </c>
      <c r="AY1085" s="186" t="s">
        <v>254</v>
      </c>
    </row>
    <row r="1086" spans="2:65" s="1" customFormat="1" ht="22.5" customHeight="1" x14ac:dyDescent="0.3">
      <c r="B1086" s="164"/>
      <c r="C1086" s="165" t="s">
        <v>1691</v>
      </c>
      <c r="D1086" s="165" t="s">
        <v>256</v>
      </c>
      <c r="E1086" s="166" t="s">
        <v>1692</v>
      </c>
      <c r="F1086" s="167" t="s">
        <v>1693</v>
      </c>
      <c r="G1086" s="168" t="s">
        <v>989</v>
      </c>
      <c r="H1086" s="169">
        <v>362.16800000000001</v>
      </c>
      <c r="I1086" s="170"/>
      <c r="J1086" s="171">
        <f>ROUND(I1086*H1086,0)</f>
        <v>0</v>
      </c>
      <c r="K1086" s="167" t="s">
        <v>260</v>
      </c>
      <c r="L1086" s="34"/>
      <c r="M1086" s="172" t="s">
        <v>3</v>
      </c>
      <c r="N1086" s="173" t="s">
        <v>43</v>
      </c>
      <c r="O1086" s="35"/>
      <c r="P1086" s="174">
        <f>O1086*H1086</f>
        <v>0</v>
      </c>
      <c r="Q1086" s="174">
        <v>4.6999999999999997E-5</v>
      </c>
      <c r="R1086" s="174">
        <f>Q1086*H1086</f>
        <v>1.7021895999999998E-2</v>
      </c>
      <c r="S1086" s="174">
        <v>0</v>
      </c>
      <c r="T1086" s="175">
        <f>S1086*H1086</f>
        <v>0</v>
      </c>
      <c r="AR1086" s="17" t="s">
        <v>261</v>
      </c>
      <c r="AT1086" s="17" t="s">
        <v>256</v>
      </c>
      <c r="AU1086" s="17" t="s">
        <v>79</v>
      </c>
      <c r="AY1086" s="17" t="s">
        <v>254</v>
      </c>
      <c r="BE1086" s="176">
        <f>IF(N1086="základní",J1086,0)</f>
        <v>0</v>
      </c>
      <c r="BF1086" s="176">
        <f>IF(N1086="snížená",J1086,0)</f>
        <v>0</v>
      </c>
      <c r="BG1086" s="176">
        <f>IF(N1086="zákl. přenesená",J1086,0)</f>
        <v>0</v>
      </c>
      <c r="BH1086" s="176">
        <f>IF(N1086="sníž. přenesená",J1086,0)</f>
        <v>0</v>
      </c>
      <c r="BI1086" s="176">
        <f>IF(N1086="nulová",J1086,0)</f>
        <v>0</v>
      </c>
      <c r="BJ1086" s="17" t="s">
        <v>9</v>
      </c>
      <c r="BK1086" s="176">
        <f>ROUND(I1086*H1086,0)</f>
        <v>0</v>
      </c>
      <c r="BL1086" s="17" t="s">
        <v>261</v>
      </c>
      <c r="BM1086" s="17" t="s">
        <v>1694</v>
      </c>
    </row>
    <row r="1087" spans="2:65" s="11" customFormat="1" ht="13.5" x14ac:dyDescent="0.3">
      <c r="B1087" s="177"/>
      <c r="D1087" s="187" t="s">
        <v>263</v>
      </c>
      <c r="E1087" s="186" t="s">
        <v>3</v>
      </c>
      <c r="F1087" s="188" t="s">
        <v>1695</v>
      </c>
      <c r="H1087" s="189">
        <v>362.16800000000001</v>
      </c>
      <c r="I1087" s="182"/>
      <c r="L1087" s="177"/>
      <c r="M1087" s="183"/>
      <c r="N1087" s="184"/>
      <c r="O1087" s="184"/>
      <c r="P1087" s="184"/>
      <c r="Q1087" s="184"/>
      <c r="R1087" s="184"/>
      <c r="S1087" s="184"/>
      <c r="T1087" s="185"/>
      <c r="AT1087" s="186" t="s">
        <v>263</v>
      </c>
      <c r="AU1087" s="186" t="s">
        <v>79</v>
      </c>
      <c r="AV1087" s="11" t="s">
        <v>79</v>
      </c>
      <c r="AW1087" s="11" t="s">
        <v>36</v>
      </c>
      <c r="AX1087" s="11" t="s">
        <v>72</v>
      </c>
      <c r="AY1087" s="186" t="s">
        <v>254</v>
      </c>
    </row>
    <row r="1088" spans="2:65" s="12" customFormat="1" ht="13.5" x14ac:dyDescent="0.3">
      <c r="B1088" s="190"/>
      <c r="D1088" s="178" t="s">
        <v>263</v>
      </c>
      <c r="E1088" s="191" t="s">
        <v>3</v>
      </c>
      <c r="F1088" s="192" t="s">
        <v>277</v>
      </c>
      <c r="H1088" s="193">
        <v>362.16800000000001</v>
      </c>
      <c r="I1088" s="194"/>
      <c r="L1088" s="190"/>
      <c r="M1088" s="195"/>
      <c r="N1088" s="196"/>
      <c r="O1088" s="196"/>
      <c r="P1088" s="196"/>
      <c r="Q1088" s="196"/>
      <c r="R1088" s="196"/>
      <c r="S1088" s="196"/>
      <c r="T1088" s="197"/>
      <c r="AT1088" s="198" t="s">
        <v>263</v>
      </c>
      <c r="AU1088" s="198" t="s">
        <v>79</v>
      </c>
      <c r="AV1088" s="12" t="s">
        <v>82</v>
      </c>
      <c r="AW1088" s="12" t="s">
        <v>36</v>
      </c>
      <c r="AX1088" s="12" t="s">
        <v>9</v>
      </c>
      <c r="AY1088" s="198" t="s">
        <v>254</v>
      </c>
    </row>
    <row r="1089" spans="2:65" s="1" customFormat="1" ht="22.5" customHeight="1" x14ac:dyDescent="0.3">
      <c r="B1089" s="164"/>
      <c r="C1089" s="210" t="s">
        <v>1696</v>
      </c>
      <c r="D1089" s="210" t="s">
        <v>368</v>
      </c>
      <c r="E1089" s="211" t="s">
        <v>1697</v>
      </c>
      <c r="F1089" s="212" t="s">
        <v>1698</v>
      </c>
      <c r="G1089" s="213" t="s">
        <v>989</v>
      </c>
      <c r="H1089" s="214">
        <v>362.16800000000001</v>
      </c>
      <c r="I1089" s="215"/>
      <c r="J1089" s="216">
        <f>ROUND(I1089*H1089,0)</f>
        <v>0</v>
      </c>
      <c r="K1089" s="212" t="s">
        <v>3</v>
      </c>
      <c r="L1089" s="217"/>
      <c r="M1089" s="218" t="s">
        <v>3</v>
      </c>
      <c r="N1089" s="219" t="s">
        <v>43</v>
      </c>
      <c r="O1089" s="35"/>
      <c r="P1089" s="174">
        <f>O1089*H1089</f>
        <v>0</v>
      </c>
      <c r="Q1089" s="174">
        <v>1E-3</v>
      </c>
      <c r="R1089" s="174">
        <f>Q1089*H1089</f>
        <v>0.36216799999999999</v>
      </c>
      <c r="S1089" s="174">
        <v>0</v>
      </c>
      <c r="T1089" s="175">
        <f>S1089*H1089</f>
        <v>0</v>
      </c>
      <c r="AR1089" s="17" t="s">
        <v>554</v>
      </c>
      <c r="AT1089" s="17" t="s">
        <v>368</v>
      </c>
      <c r="AU1089" s="17" t="s">
        <v>79</v>
      </c>
      <c r="AY1089" s="17" t="s">
        <v>254</v>
      </c>
      <c r="BE1089" s="176">
        <f>IF(N1089="základní",J1089,0)</f>
        <v>0</v>
      </c>
      <c r="BF1089" s="176">
        <f>IF(N1089="snížená",J1089,0)</f>
        <v>0</v>
      </c>
      <c r="BG1089" s="176">
        <f>IF(N1089="zákl. přenesená",J1089,0)</f>
        <v>0</v>
      </c>
      <c r="BH1089" s="176">
        <f>IF(N1089="sníž. přenesená",J1089,0)</f>
        <v>0</v>
      </c>
      <c r="BI1089" s="176">
        <f>IF(N1089="nulová",J1089,0)</f>
        <v>0</v>
      </c>
      <c r="BJ1089" s="17" t="s">
        <v>9</v>
      </c>
      <c r="BK1089" s="176">
        <f>ROUND(I1089*H1089,0)</f>
        <v>0</v>
      </c>
      <c r="BL1089" s="17" t="s">
        <v>261</v>
      </c>
      <c r="BM1089" s="17" t="s">
        <v>1699</v>
      </c>
    </row>
    <row r="1090" spans="2:65" s="11" customFormat="1" ht="13.5" x14ac:dyDescent="0.3">
      <c r="B1090" s="177"/>
      <c r="D1090" s="187" t="s">
        <v>263</v>
      </c>
      <c r="E1090" s="186" t="s">
        <v>3</v>
      </c>
      <c r="F1090" s="188" t="s">
        <v>1695</v>
      </c>
      <c r="H1090" s="189">
        <v>362.16800000000001</v>
      </c>
      <c r="I1090" s="182"/>
      <c r="L1090" s="177"/>
      <c r="M1090" s="183"/>
      <c r="N1090" s="184"/>
      <c r="O1090" s="184"/>
      <c r="P1090" s="184"/>
      <c r="Q1090" s="184"/>
      <c r="R1090" s="184"/>
      <c r="S1090" s="184"/>
      <c r="T1090" s="185"/>
      <c r="AT1090" s="186" t="s">
        <v>263</v>
      </c>
      <c r="AU1090" s="186" t="s">
        <v>79</v>
      </c>
      <c r="AV1090" s="11" t="s">
        <v>79</v>
      </c>
      <c r="AW1090" s="11" t="s">
        <v>36</v>
      </c>
      <c r="AX1090" s="11" t="s">
        <v>72</v>
      </c>
      <c r="AY1090" s="186" t="s">
        <v>254</v>
      </c>
    </row>
    <row r="1091" spans="2:65" s="12" customFormat="1" ht="13.5" x14ac:dyDescent="0.3">
      <c r="B1091" s="190"/>
      <c r="D1091" s="178" t="s">
        <v>263</v>
      </c>
      <c r="E1091" s="191" t="s">
        <v>3</v>
      </c>
      <c r="F1091" s="192" t="s">
        <v>277</v>
      </c>
      <c r="H1091" s="193">
        <v>362.16800000000001</v>
      </c>
      <c r="I1091" s="194"/>
      <c r="L1091" s="190"/>
      <c r="M1091" s="195"/>
      <c r="N1091" s="196"/>
      <c r="O1091" s="196"/>
      <c r="P1091" s="196"/>
      <c r="Q1091" s="196"/>
      <c r="R1091" s="196"/>
      <c r="S1091" s="196"/>
      <c r="T1091" s="197"/>
      <c r="AT1091" s="198" t="s">
        <v>263</v>
      </c>
      <c r="AU1091" s="198" t="s">
        <v>79</v>
      </c>
      <c r="AV1091" s="12" t="s">
        <v>82</v>
      </c>
      <c r="AW1091" s="12" t="s">
        <v>36</v>
      </c>
      <c r="AX1091" s="12" t="s">
        <v>9</v>
      </c>
      <c r="AY1091" s="198" t="s">
        <v>254</v>
      </c>
    </row>
    <row r="1092" spans="2:65" s="1" customFormat="1" ht="22.5" customHeight="1" x14ac:dyDescent="0.3">
      <c r="B1092" s="164"/>
      <c r="C1092" s="165" t="s">
        <v>1700</v>
      </c>
      <c r="D1092" s="165" t="s">
        <v>256</v>
      </c>
      <c r="E1092" s="166" t="s">
        <v>1701</v>
      </c>
      <c r="F1092" s="167" t="s">
        <v>1702</v>
      </c>
      <c r="G1092" s="168" t="s">
        <v>259</v>
      </c>
      <c r="H1092" s="169">
        <v>1</v>
      </c>
      <c r="I1092" s="170"/>
      <c r="J1092" s="171">
        <f>ROUND(I1092*H1092,0)</f>
        <v>0</v>
      </c>
      <c r="K1092" s="167" t="s">
        <v>260</v>
      </c>
      <c r="L1092" s="34"/>
      <c r="M1092" s="172" t="s">
        <v>3</v>
      </c>
      <c r="N1092" s="173" t="s">
        <v>43</v>
      </c>
      <c r="O1092" s="35"/>
      <c r="P1092" s="174">
        <f>O1092*H1092</f>
        <v>0</v>
      </c>
      <c r="Q1092" s="174">
        <v>3.2899999999999997E-4</v>
      </c>
      <c r="R1092" s="174">
        <f>Q1092*H1092</f>
        <v>3.2899999999999997E-4</v>
      </c>
      <c r="S1092" s="174">
        <v>0</v>
      </c>
      <c r="T1092" s="175">
        <f>S1092*H1092</f>
        <v>0</v>
      </c>
      <c r="AR1092" s="17" t="s">
        <v>261</v>
      </c>
      <c r="AT1092" s="17" t="s">
        <v>256</v>
      </c>
      <c r="AU1092" s="17" t="s">
        <v>79</v>
      </c>
      <c r="AY1092" s="17" t="s">
        <v>254</v>
      </c>
      <c r="BE1092" s="176">
        <f>IF(N1092="základní",J1092,0)</f>
        <v>0</v>
      </c>
      <c r="BF1092" s="176">
        <f>IF(N1092="snížená",J1092,0)</f>
        <v>0</v>
      </c>
      <c r="BG1092" s="176">
        <f>IF(N1092="zákl. přenesená",J1092,0)</f>
        <v>0</v>
      </c>
      <c r="BH1092" s="176">
        <f>IF(N1092="sníž. přenesená",J1092,0)</f>
        <v>0</v>
      </c>
      <c r="BI1092" s="176">
        <f>IF(N1092="nulová",J1092,0)</f>
        <v>0</v>
      </c>
      <c r="BJ1092" s="17" t="s">
        <v>9</v>
      </c>
      <c r="BK1092" s="176">
        <f>ROUND(I1092*H1092,0)</f>
        <v>0</v>
      </c>
      <c r="BL1092" s="17" t="s">
        <v>261</v>
      </c>
      <c r="BM1092" s="17" t="s">
        <v>1703</v>
      </c>
    </row>
    <row r="1093" spans="2:65" s="11" customFormat="1" ht="13.5" x14ac:dyDescent="0.3">
      <c r="B1093" s="177"/>
      <c r="D1093" s="178" t="s">
        <v>263</v>
      </c>
      <c r="E1093" s="179" t="s">
        <v>3</v>
      </c>
      <c r="F1093" s="180" t="s">
        <v>1704</v>
      </c>
      <c r="H1093" s="181">
        <v>1</v>
      </c>
      <c r="I1093" s="182"/>
      <c r="L1093" s="177"/>
      <c r="M1093" s="183"/>
      <c r="N1093" s="184"/>
      <c r="O1093" s="184"/>
      <c r="P1093" s="184"/>
      <c r="Q1093" s="184"/>
      <c r="R1093" s="184"/>
      <c r="S1093" s="184"/>
      <c r="T1093" s="185"/>
      <c r="AT1093" s="186" t="s">
        <v>263</v>
      </c>
      <c r="AU1093" s="186" t="s">
        <v>79</v>
      </c>
      <c r="AV1093" s="11" t="s">
        <v>79</v>
      </c>
      <c r="AW1093" s="11" t="s">
        <v>36</v>
      </c>
      <c r="AX1093" s="11" t="s">
        <v>9</v>
      </c>
      <c r="AY1093" s="186" t="s">
        <v>254</v>
      </c>
    </row>
    <row r="1094" spans="2:65" s="1" customFormat="1" ht="31.5" customHeight="1" x14ac:dyDescent="0.3">
      <c r="B1094" s="164"/>
      <c r="C1094" s="210" t="s">
        <v>1705</v>
      </c>
      <c r="D1094" s="210" t="s">
        <v>368</v>
      </c>
      <c r="E1094" s="211" t="s">
        <v>1706</v>
      </c>
      <c r="F1094" s="212" t="s">
        <v>1707</v>
      </c>
      <c r="G1094" s="213" t="s">
        <v>259</v>
      </c>
      <c r="H1094" s="214">
        <v>1</v>
      </c>
      <c r="I1094" s="215"/>
      <c r="J1094" s="216">
        <f>ROUND(I1094*H1094,0)</f>
        <v>0</v>
      </c>
      <c r="K1094" s="212" t="s">
        <v>3</v>
      </c>
      <c r="L1094" s="217"/>
      <c r="M1094" s="218" t="s">
        <v>3</v>
      </c>
      <c r="N1094" s="219" t="s">
        <v>43</v>
      </c>
      <c r="O1094" s="35"/>
      <c r="P1094" s="174">
        <f>O1094*H1094</f>
        <v>0</v>
      </c>
      <c r="Q1094" s="174">
        <v>8.4000000000000005E-2</v>
      </c>
      <c r="R1094" s="174">
        <f>Q1094*H1094</f>
        <v>8.4000000000000005E-2</v>
      </c>
      <c r="S1094" s="174">
        <v>0</v>
      </c>
      <c r="T1094" s="175">
        <f>S1094*H1094</f>
        <v>0</v>
      </c>
      <c r="AR1094" s="17" t="s">
        <v>554</v>
      </c>
      <c r="AT1094" s="17" t="s">
        <v>368</v>
      </c>
      <c r="AU1094" s="17" t="s">
        <v>79</v>
      </c>
      <c r="AY1094" s="17" t="s">
        <v>254</v>
      </c>
      <c r="BE1094" s="176">
        <f>IF(N1094="základní",J1094,0)</f>
        <v>0</v>
      </c>
      <c r="BF1094" s="176">
        <f>IF(N1094="snížená",J1094,0)</f>
        <v>0</v>
      </c>
      <c r="BG1094" s="176">
        <f>IF(N1094="zákl. přenesená",J1094,0)</f>
        <v>0</v>
      </c>
      <c r="BH1094" s="176">
        <f>IF(N1094="sníž. přenesená",J1094,0)</f>
        <v>0</v>
      </c>
      <c r="BI1094" s="176">
        <f>IF(N1094="nulová",J1094,0)</f>
        <v>0</v>
      </c>
      <c r="BJ1094" s="17" t="s">
        <v>9</v>
      </c>
      <c r="BK1094" s="176">
        <f>ROUND(I1094*H1094,0)</f>
        <v>0</v>
      </c>
      <c r="BL1094" s="17" t="s">
        <v>261</v>
      </c>
      <c r="BM1094" s="17" t="s">
        <v>1708</v>
      </c>
    </row>
    <row r="1095" spans="2:65" s="11" customFormat="1" ht="13.5" x14ac:dyDescent="0.3">
      <c r="B1095" s="177"/>
      <c r="D1095" s="178" t="s">
        <v>263</v>
      </c>
      <c r="E1095" s="179" t="s">
        <v>3</v>
      </c>
      <c r="F1095" s="180" t="s">
        <v>1704</v>
      </c>
      <c r="H1095" s="181">
        <v>1</v>
      </c>
      <c r="I1095" s="182"/>
      <c r="L1095" s="177"/>
      <c r="M1095" s="183"/>
      <c r="N1095" s="184"/>
      <c r="O1095" s="184"/>
      <c r="P1095" s="184"/>
      <c r="Q1095" s="184"/>
      <c r="R1095" s="184"/>
      <c r="S1095" s="184"/>
      <c r="T1095" s="185"/>
      <c r="AT1095" s="186" t="s">
        <v>263</v>
      </c>
      <c r="AU1095" s="186" t="s">
        <v>79</v>
      </c>
      <c r="AV1095" s="11" t="s">
        <v>79</v>
      </c>
      <c r="AW1095" s="11" t="s">
        <v>36</v>
      </c>
      <c r="AX1095" s="11" t="s">
        <v>9</v>
      </c>
      <c r="AY1095" s="186" t="s">
        <v>254</v>
      </c>
    </row>
    <row r="1096" spans="2:65" s="1" customFormat="1" ht="22.5" customHeight="1" x14ac:dyDescent="0.3">
      <c r="B1096" s="164"/>
      <c r="C1096" s="165" t="s">
        <v>1709</v>
      </c>
      <c r="D1096" s="165" t="s">
        <v>256</v>
      </c>
      <c r="E1096" s="166" t="s">
        <v>1710</v>
      </c>
      <c r="F1096" s="167" t="s">
        <v>1711</v>
      </c>
      <c r="G1096" s="168" t="s">
        <v>259</v>
      </c>
      <c r="H1096" s="169">
        <v>6</v>
      </c>
      <c r="I1096" s="170"/>
      <c r="J1096" s="171">
        <f>ROUND(I1096*H1096,0)</f>
        <v>0</v>
      </c>
      <c r="K1096" s="167" t="s">
        <v>260</v>
      </c>
      <c r="L1096" s="34"/>
      <c r="M1096" s="172" t="s">
        <v>3</v>
      </c>
      <c r="N1096" s="173" t="s">
        <v>43</v>
      </c>
      <c r="O1096" s="35"/>
      <c r="P1096" s="174">
        <f>O1096*H1096</f>
        <v>0</v>
      </c>
      <c r="Q1096" s="174">
        <v>1.24E-6</v>
      </c>
      <c r="R1096" s="174">
        <f>Q1096*H1096</f>
        <v>7.4399999999999999E-6</v>
      </c>
      <c r="S1096" s="174">
        <v>0</v>
      </c>
      <c r="T1096" s="175">
        <f>S1096*H1096</f>
        <v>0</v>
      </c>
      <c r="AR1096" s="17" t="s">
        <v>261</v>
      </c>
      <c r="AT1096" s="17" t="s">
        <v>256</v>
      </c>
      <c r="AU1096" s="17" t="s">
        <v>79</v>
      </c>
      <c r="AY1096" s="17" t="s">
        <v>254</v>
      </c>
      <c r="BE1096" s="176">
        <f>IF(N1096="základní",J1096,0)</f>
        <v>0</v>
      </c>
      <c r="BF1096" s="176">
        <f>IF(N1096="snížená",J1096,0)</f>
        <v>0</v>
      </c>
      <c r="BG1096" s="176">
        <f>IF(N1096="zákl. přenesená",J1096,0)</f>
        <v>0</v>
      </c>
      <c r="BH1096" s="176">
        <f>IF(N1096="sníž. přenesená",J1096,0)</f>
        <v>0</v>
      </c>
      <c r="BI1096" s="176">
        <f>IF(N1096="nulová",J1096,0)</f>
        <v>0</v>
      </c>
      <c r="BJ1096" s="17" t="s">
        <v>9</v>
      </c>
      <c r="BK1096" s="176">
        <f>ROUND(I1096*H1096,0)</f>
        <v>0</v>
      </c>
      <c r="BL1096" s="17" t="s">
        <v>261</v>
      </c>
      <c r="BM1096" s="17" t="s">
        <v>1712</v>
      </c>
    </row>
    <row r="1097" spans="2:65" s="11" customFormat="1" ht="13.5" x14ac:dyDescent="0.3">
      <c r="B1097" s="177"/>
      <c r="D1097" s="187" t="s">
        <v>263</v>
      </c>
      <c r="E1097" s="186" t="s">
        <v>3</v>
      </c>
      <c r="F1097" s="188" t="s">
        <v>1713</v>
      </c>
      <c r="H1097" s="189">
        <v>4</v>
      </c>
      <c r="I1097" s="182"/>
      <c r="L1097" s="177"/>
      <c r="M1097" s="183"/>
      <c r="N1097" s="184"/>
      <c r="O1097" s="184"/>
      <c r="P1097" s="184"/>
      <c r="Q1097" s="184"/>
      <c r="R1097" s="184"/>
      <c r="S1097" s="184"/>
      <c r="T1097" s="185"/>
      <c r="AT1097" s="186" t="s">
        <v>263</v>
      </c>
      <c r="AU1097" s="186" t="s">
        <v>79</v>
      </c>
      <c r="AV1097" s="11" t="s">
        <v>79</v>
      </c>
      <c r="AW1097" s="11" t="s">
        <v>36</v>
      </c>
      <c r="AX1097" s="11" t="s">
        <v>72</v>
      </c>
      <c r="AY1097" s="186" t="s">
        <v>254</v>
      </c>
    </row>
    <row r="1098" spans="2:65" s="11" customFormat="1" ht="13.5" x14ac:dyDescent="0.3">
      <c r="B1098" s="177"/>
      <c r="D1098" s="187" t="s">
        <v>263</v>
      </c>
      <c r="E1098" s="186" t="s">
        <v>3</v>
      </c>
      <c r="F1098" s="188" t="s">
        <v>1714</v>
      </c>
      <c r="H1098" s="189">
        <v>1</v>
      </c>
      <c r="I1098" s="182"/>
      <c r="L1098" s="177"/>
      <c r="M1098" s="183"/>
      <c r="N1098" s="184"/>
      <c r="O1098" s="184"/>
      <c r="P1098" s="184"/>
      <c r="Q1098" s="184"/>
      <c r="R1098" s="184"/>
      <c r="S1098" s="184"/>
      <c r="T1098" s="185"/>
      <c r="AT1098" s="186" t="s">
        <v>263</v>
      </c>
      <c r="AU1098" s="186" t="s">
        <v>79</v>
      </c>
      <c r="AV1098" s="11" t="s">
        <v>79</v>
      </c>
      <c r="AW1098" s="11" t="s">
        <v>36</v>
      </c>
      <c r="AX1098" s="11" t="s">
        <v>72</v>
      </c>
      <c r="AY1098" s="186" t="s">
        <v>254</v>
      </c>
    </row>
    <row r="1099" spans="2:65" s="11" customFormat="1" ht="13.5" x14ac:dyDescent="0.3">
      <c r="B1099" s="177"/>
      <c r="D1099" s="187" t="s">
        <v>263</v>
      </c>
      <c r="E1099" s="186" t="s">
        <v>3</v>
      </c>
      <c r="F1099" s="188" t="s">
        <v>1715</v>
      </c>
      <c r="H1099" s="189">
        <v>1</v>
      </c>
      <c r="I1099" s="182"/>
      <c r="L1099" s="177"/>
      <c r="M1099" s="183"/>
      <c r="N1099" s="184"/>
      <c r="O1099" s="184"/>
      <c r="P1099" s="184"/>
      <c r="Q1099" s="184"/>
      <c r="R1099" s="184"/>
      <c r="S1099" s="184"/>
      <c r="T1099" s="185"/>
      <c r="AT1099" s="186" t="s">
        <v>263</v>
      </c>
      <c r="AU1099" s="186" t="s">
        <v>79</v>
      </c>
      <c r="AV1099" s="11" t="s">
        <v>79</v>
      </c>
      <c r="AW1099" s="11" t="s">
        <v>36</v>
      </c>
      <c r="AX1099" s="11" t="s">
        <v>72</v>
      </c>
      <c r="AY1099" s="186" t="s">
        <v>254</v>
      </c>
    </row>
    <row r="1100" spans="2:65" s="12" customFormat="1" ht="13.5" x14ac:dyDescent="0.3">
      <c r="B1100" s="190"/>
      <c r="D1100" s="178" t="s">
        <v>263</v>
      </c>
      <c r="E1100" s="191" t="s">
        <v>3</v>
      </c>
      <c r="F1100" s="192" t="s">
        <v>277</v>
      </c>
      <c r="H1100" s="193">
        <v>6</v>
      </c>
      <c r="I1100" s="194"/>
      <c r="L1100" s="190"/>
      <c r="M1100" s="195"/>
      <c r="N1100" s="196"/>
      <c r="O1100" s="196"/>
      <c r="P1100" s="196"/>
      <c r="Q1100" s="196"/>
      <c r="R1100" s="196"/>
      <c r="S1100" s="196"/>
      <c r="T1100" s="197"/>
      <c r="AT1100" s="198" t="s">
        <v>263</v>
      </c>
      <c r="AU1100" s="198" t="s">
        <v>79</v>
      </c>
      <c r="AV1100" s="12" t="s">
        <v>82</v>
      </c>
      <c r="AW1100" s="12" t="s">
        <v>36</v>
      </c>
      <c r="AX1100" s="12" t="s">
        <v>9</v>
      </c>
      <c r="AY1100" s="198" t="s">
        <v>254</v>
      </c>
    </row>
    <row r="1101" spans="2:65" s="1" customFormat="1" ht="22.5" customHeight="1" x14ac:dyDescent="0.3">
      <c r="B1101" s="164"/>
      <c r="C1101" s="210" t="s">
        <v>1716</v>
      </c>
      <c r="D1101" s="210" t="s">
        <v>368</v>
      </c>
      <c r="E1101" s="211" t="s">
        <v>1717</v>
      </c>
      <c r="F1101" s="212" t="s">
        <v>1718</v>
      </c>
      <c r="G1101" s="213" t="s">
        <v>259</v>
      </c>
      <c r="H1101" s="214">
        <v>6</v>
      </c>
      <c r="I1101" s="215"/>
      <c r="J1101" s="216">
        <f>ROUND(I1101*H1101,0)</f>
        <v>0</v>
      </c>
      <c r="K1101" s="212" t="s">
        <v>3</v>
      </c>
      <c r="L1101" s="217"/>
      <c r="M1101" s="218" t="s">
        <v>3</v>
      </c>
      <c r="N1101" s="219" t="s">
        <v>43</v>
      </c>
      <c r="O1101" s="35"/>
      <c r="P1101" s="174">
        <f>O1101*H1101</f>
        <v>0</v>
      </c>
      <c r="Q1101" s="174">
        <v>4.7000000000000002E-3</v>
      </c>
      <c r="R1101" s="174">
        <f>Q1101*H1101</f>
        <v>2.8200000000000003E-2</v>
      </c>
      <c r="S1101" s="174">
        <v>0</v>
      </c>
      <c r="T1101" s="175">
        <f>S1101*H1101</f>
        <v>0</v>
      </c>
      <c r="AR1101" s="17" t="s">
        <v>554</v>
      </c>
      <c r="AT1101" s="17" t="s">
        <v>368</v>
      </c>
      <c r="AU1101" s="17" t="s">
        <v>79</v>
      </c>
      <c r="AY1101" s="17" t="s">
        <v>254</v>
      </c>
      <c r="BE1101" s="176">
        <f>IF(N1101="základní",J1101,0)</f>
        <v>0</v>
      </c>
      <c r="BF1101" s="176">
        <f>IF(N1101="snížená",J1101,0)</f>
        <v>0</v>
      </c>
      <c r="BG1101" s="176">
        <f>IF(N1101="zákl. přenesená",J1101,0)</f>
        <v>0</v>
      </c>
      <c r="BH1101" s="176">
        <f>IF(N1101="sníž. přenesená",J1101,0)</f>
        <v>0</v>
      </c>
      <c r="BI1101" s="176">
        <f>IF(N1101="nulová",J1101,0)</f>
        <v>0</v>
      </c>
      <c r="BJ1101" s="17" t="s">
        <v>9</v>
      </c>
      <c r="BK1101" s="176">
        <f>ROUND(I1101*H1101,0)</f>
        <v>0</v>
      </c>
      <c r="BL1101" s="17" t="s">
        <v>261</v>
      </c>
      <c r="BM1101" s="17" t="s">
        <v>1719</v>
      </c>
    </row>
    <row r="1102" spans="2:65" s="11" customFormat="1" ht="13.5" x14ac:dyDescent="0.3">
      <c r="B1102" s="177"/>
      <c r="D1102" s="187" t="s">
        <v>263</v>
      </c>
      <c r="E1102" s="186" t="s">
        <v>3</v>
      </c>
      <c r="F1102" s="188" t="s">
        <v>1713</v>
      </c>
      <c r="H1102" s="189">
        <v>4</v>
      </c>
      <c r="I1102" s="182"/>
      <c r="L1102" s="177"/>
      <c r="M1102" s="183"/>
      <c r="N1102" s="184"/>
      <c r="O1102" s="184"/>
      <c r="P1102" s="184"/>
      <c r="Q1102" s="184"/>
      <c r="R1102" s="184"/>
      <c r="S1102" s="184"/>
      <c r="T1102" s="185"/>
      <c r="AT1102" s="186" t="s">
        <v>263</v>
      </c>
      <c r="AU1102" s="186" t="s">
        <v>79</v>
      </c>
      <c r="AV1102" s="11" t="s">
        <v>79</v>
      </c>
      <c r="AW1102" s="11" t="s">
        <v>36</v>
      </c>
      <c r="AX1102" s="11" t="s">
        <v>72</v>
      </c>
      <c r="AY1102" s="186" t="s">
        <v>254</v>
      </c>
    </row>
    <row r="1103" spans="2:65" s="11" customFormat="1" ht="13.5" x14ac:dyDescent="0.3">
      <c r="B1103" s="177"/>
      <c r="D1103" s="187" t="s">
        <v>263</v>
      </c>
      <c r="E1103" s="186" t="s">
        <v>3</v>
      </c>
      <c r="F1103" s="188" t="s">
        <v>1714</v>
      </c>
      <c r="H1103" s="189">
        <v>1</v>
      </c>
      <c r="I1103" s="182"/>
      <c r="L1103" s="177"/>
      <c r="M1103" s="183"/>
      <c r="N1103" s="184"/>
      <c r="O1103" s="184"/>
      <c r="P1103" s="184"/>
      <c r="Q1103" s="184"/>
      <c r="R1103" s="184"/>
      <c r="S1103" s="184"/>
      <c r="T1103" s="185"/>
      <c r="AT1103" s="186" t="s">
        <v>263</v>
      </c>
      <c r="AU1103" s="186" t="s">
        <v>79</v>
      </c>
      <c r="AV1103" s="11" t="s">
        <v>79</v>
      </c>
      <c r="AW1103" s="11" t="s">
        <v>36</v>
      </c>
      <c r="AX1103" s="11" t="s">
        <v>72</v>
      </c>
      <c r="AY1103" s="186" t="s">
        <v>254</v>
      </c>
    </row>
    <row r="1104" spans="2:65" s="11" customFormat="1" ht="13.5" x14ac:dyDescent="0.3">
      <c r="B1104" s="177"/>
      <c r="D1104" s="187" t="s">
        <v>263</v>
      </c>
      <c r="E1104" s="186" t="s">
        <v>3</v>
      </c>
      <c r="F1104" s="188" t="s">
        <v>1715</v>
      </c>
      <c r="H1104" s="189">
        <v>1</v>
      </c>
      <c r="I1104" s="182"/>
      <c r="L1104" s="177"/>
      <c r="M1104" s="183"/>
      <c r="N1104" s="184"/>
      <c r="O1104" s="184"/>
      <c r="P1104" s="184"/>
      <c r="Q1104" s="184"/>
      <c r="R1104" s="184"/>
      <c r="S1104" s="184"/>
      <c r="T1104" s="185"/>
      <c r="AT1104" s="186" t="s">
        <v>263</v>
      </c>
      <c r="AU1104" s="186" t="s">
        <v>79</v>
      </c>
      <c r="AV1104" s="11" t="s">
        <v>79</v>
      </c>
      <c r="AW1104" s="11" t="s">
        <v>36</v>
      </c>
      <c r="AX1104" s="11" t="s">
        <v>72</v>
      </c>
      <c r="AY1104" s="186" t="s">
        <v>254</v>
      </c>
    </row>
    <row r="1105" spans="2:65" s="12" customFormat="1" ht="13.5" x14ac:dyDescent="0.3">
      <c r="B1105" s="190"/>
      <c r="D1105" s="178" t="s">
        <v>263</v>
      </c>
      <c r="E1105" s="191" t="s">
        <v>3</v>
      </c>
      <c r="F1105" s="192" t="s">
        <v>277</v>
      </c>
      <c r="H1105" s="193">
        <v>6</v>
      </c>
      <c r="I1105" s="194"/>
      <c r="L1105" s="190"/>
      <c r="M1105" s="195"/>
      <c r="N1105" s="196"/>
      <c r="O1105" s="196"/>
      <c r="P1105" s="196"/>
      <c r="Q1105" s="196"/>
      <c r="R1105" s="196"/>
      <c r="S1105" s="196"/>
      <c r="T1105" s="197"/>
      <c r="AT1105" s="198" t="s">
        <v>263</v>
      </c>
      <c r="AU1105" s="198" t="s">
        <v>79</v>
      </c>
      <c r="AV1105" s="12" t="s">
        <v>82</v>
      </c>
      <c r="AW1105" s="12" t="s">
        <v>36</v>
      </c>
      <c r="AX1105" s="12" t="s">
        <v>9</v>
      </c>
      <c r="AY1105" s="198" t="s">
        <v>254</v>
      </c>
    </row>
    <row r="1106" spans="2:65" s="1" customFormat="1" ht="22.5" customHeight="1" x14ac:dyDescent="0.3">
      <c r="B1106" s="164"/>
      <c r="C1106" s="165" t="s">
        <v>1720</v>
      </c>
      <c r="D1106" s="165" t="s">
        <v>256</v>
      </c>
      <c r="E1106" s="166" t="s">
        <v>1721</v>
      </c>
      <c r="F1106" s="167" t="s">
        <v>1722</v>
      </c>
      <c r="G1106" s="168" t="s">
        <v>259</v>
      </c>
      <c r="H1106" s="169">
        <v>2</v>
      </c>
      <c r="I1106" s="170"/>
      <c r="J1106" s="171">
        <f>ROUND(I1106*H1106,0)</f>
        <v>0</v>
      </c>
      <c r="K1106" s="167" t="s">
        <v>260</v>
      </c>
      <c r="L1106" s="34"/>
      <c r="M1106" s="172" t="s">
        <v>3</v>
      </c>
      <c r="N1106" s="173" t="s">
        <v>43</v>
      </c>
      <c r="O1106" s="35"/>
      <c r="P1106" s="174">
        <f>O1106*H1106</f>
        <v>0</v>
      </c>
      <c r="Q1106" s="174">
        <v>8.4599999999999996E-4</v>
      </c>
      <c r="R1106" s="174">
        <f>Q1106*H1106</f>
        <v>1.6919999999999999E-3</v>
      </c>
      <c r="S1106" s="174">
        <v>0</v>
      </c>
      <c r="T1106" s="175">
        <f>S1106*H1106</f>
        <v>0</v>
      </c>
      <c r="AR1106" s="17" t="s">
        <v>261</v>
      </c>
      <c r="AT1106" s="17" t="s">
        <v>256</v>
      </c>
      <c r="AU1106" s="17" t="s">
        <v>79</v>
      </c>
      <c r="AY1106" s="17" t="s">
        <v>254</v>
      </c>
      <c r="BE1106" s="176">
        <f>IF(N1106="základní",J1106,0)</f>
        <v>0</v>
      </c>
      <c r="BF1106" s="176">
        <f>IF(N1106="snížená",J1106,0)</f>
        <v>0</v>
      </c>
      <c r="BG1106" s="176">
        <f>IF(N1106="zákl. přenesená",J1106,0)</f>
        <v>0</v>
      </c>
      <c r="BH1106" s="176">
        <f>IF(N1106="sníž. přenesená",J1106,0)</f>
        <v>0</v>
      </c>
      <c r="BI1106" s="176">
        <f>IF(N1106="nulová",J1106,0)</f>
        <v>0</v>
      </c>
      <c r="BJ1106" s="17" t="s">
        <v>9</v>
      </c>
      <c r="BK1106" s="176">
        <f>ROUND(I1106*H1106,0)</f>
        <v>0</v>
      </c>
      <c r="BL1106" s="17" t="s">
        <v>261</v>
      </c>
      <c r="BM1106" s="17" t="s">
        <v>1723</v>
      </c>
    </row>
    <row r="1107" spans="2:65" s="11" customFormat="1" ht="13.5" x14ac:dyDescent="0.3">
      <c r="B1107" s="177"/>
      <c r="D1107" s="187" t="s">
        <v>263</v>
      </c>
      <c r="E1107" s="186" t="s">
        <v>3</v>
      </c>
      <c r="F1107" s="188" t="s">
        <v>1724</v>
      </c>
      <c r="H1107" s="189">
        <v>1</v>
      </c>
      <c r="I1107" s="182"/>
      <c r="L1107" s="177"/>
      <c r="M1107" s="183"/>
      <c r="N1107" s="184"/>
      <c r="O1107" s="184"/>
      <c r="P1107" s="184"/>
      <c r="Q1107" s="184"/>
      <c r="R1107" s="184"/>
      <c r="S1107" s="184"/>
      <c r="T1107" s="185"/>
      <c r="AT1107" s="186" t="s">
        <v>263</v>
      </c>
      <c r="AU1107" s="186" t="s">
        <v>79</v>
      </c>
      <c r="AV1107" s="11" t="s">
        <v>79</v>
      </c>
      <c r="AW1107" s="11" t="s">
        <v>36</v>
      </c>
      <c r="AX1107" s="11" t="s">
        <v>72</v>
      </c>
      <c r="AY1107" s="186" t="s">
        <v>254</v>
      </c>
    </row>
    <row r="1108" spans="2:65" s="11" customFormat="1" ht="13.5" x14ac:dyDescent="0.3">
      <c r="B1108" s="177"/>
      <c r="D1108" s="187" t="s">
        <v>263</v>
      </c>
      <c r="E1108" s="186" t="s">
        <v>3</v>
      </c>
      <c r="F1108" s="188" t="s">
        <v>1725</v>
      </c>
      <c r="H1108" s="189">
        <v>1</v>
      </c>
      <c r="I1108" s="182"/>
      <c r="L1108" s="177"/>
      <c r="M1108" s="183"/>
      <c r="N1108" s="184"/>
      <c r="O1108" s="184"/>
      <c r="P1108" s="184"/>
      <c r="Q1108" s="184"/>
      <c r="R1108" s="184"/>
      <c r="S1108" s="184"/>
      <c r="T1108" s="185"/>
      <c r="AT1108" s="186" t="s">
        <v>263</v>
      </c>
      <c r="AU1108" s="186" t="s">
        <v>79</v>
      </c>
      <c r="AV1108" s="11" t="s">
        <v>79</v>
      </c>
      <c r="AW1108" s="11" t="s">
        <v>36</v>
      </c>
      <c r="AX1108" s="11" t="s">
        <v>72</v>
      </c>
      <c r="AY1108" s="186" t="s">
        <v>254</v>
      </c>
    </row>
    <row r="1109" spans="2:65" s="12" customFormat="1" ht="13.5" x14ac:dyDescent="0.3">
      <c r="B1109" s="190"/>
      <c r="D1109" s="178" t="s">
        <v>263</v>
      </c>
      <c r="E1109" s="191" t="s">
        <v>3</v>
      </c>
      <c r="F1109" s="192" t="s">
        <v>277</v>
      </c>
      <c r="H1109" s="193">
        <v>2</v>
      </c>
      <c r="I1109" s="194"/>
      <c r="L1109" s="190"/>
      <c r="M1109" s="195"/>
      <c r="N1109" s="196"/>
      <c r="O1109" s="196"/>
      <c r="P1109" s="196"/>
      <c r="Q1109" s="196"/>
      <c r="R1109" s="196"/>
      <c r="S1109" s="196"/>
      <c r="T1109" s="197"/>
      <c r="AT1109" s="198" t="s">
        <v>263</v>
      </c>
      <c r="AU1109" s="198" t="s">
        <v>79</v>
      </c>
      <c r="AV1109" s="12" t="s">
        <v>82</v>
      </c>
      <c r="AW1109" s="12" t="s">
        <v>36</v>
      </c>
      <c r="AX1109" s="12" t="s">
        <v>9</v>
      </c>
      <c r="AY1109" s="198" t="s">
        <v>254</v>
      </c>
    </row>
    <row r="1110" spans="2:65" s="1" customFormat="1" ht="22.5" customHeight="1" x14ac:dyDescent="0.3">
      <c r="B1110" s="164"/>
      <c r="C1110" s="165" t="s">
        <v>1726</v>
      </c>
      <c r="D1110" s="165" t="s">
        <v>256</v>
      </c>
      <c r="E1110" s="166" t="s">
        <v>1727</v>
      </c>
      <c r="F1110" s="167" t="s">
        <v>1728</v>
      </c>
      <c r="G1110" s="168" t="s">
        <v>259</v>
      </c>
      <c r="H1110" s="169">
        <v>2</v>
      </c>
      <c r="I1110" s="170"/>
      <c r="J1110" s="171">
        <f>ROUND(I1110*H1110,0)</f>
        <v>0</v>
      </c>
      <c r="K1110" s="167" t="s">
        <v>260</v>
      </c>
      <c r="L1110" s="34"/>
      <c r="M1110" s="172" t="s">
        <v>3</v>
      </c>
      <c r="N1110" s="173" t="s">
        <v>43</v>
      </c>
      <c r="O1110" s="35"/>
      <c r="P1110" s="174">
        <f>O1110*H1110</f>
        <v>0</v>
      </c>
      <c r="Q1110" s="174">
        <v>8.4599999999999996E-4</v>
      </c>
      <c r="R1110" s="174">
        <f>Q1110*H1110</f>
        <v>1.6919999999999999E-3</v>
      </c>
      <c r="S1110" s="174">
        <v>0</v>
      </c>
      <c r="T1110" s="175">
        <f>S1110*H1110</f>
        <v>0</v>
      </c>
      <c r="AR1110" s="17" t="s">
        <v>261</v>
      </c>
      <c r="AT1110" s="17" t="s">
        <v>256</v>
      </c>
      <c r="AU1110" s="17" t="s">
        <v>79</v>
      </c>
      <c r="AY1110" s="17" t="s">
        <v>254</v>
      </c>
      <c r="BE1110" s="176">
        <f>IF(N1110="základní",J1110,0)</f>
        <v>0</v>
      </c>
      <c r="BF1110" s="176">
        <f>IF(N1110="snížená",J1110,0)</f>
        <v>0</v>
      </c>
      <c r="BG1110" s="176">
        <f>IF(N1110="zákl. přenesená",J1110,0)</f>
        <v>0</v>
      </c>
      <c r="BH1110" s="176">
        <f>IF(N1110="sníž. přenesená",J1110,0)</f>
        <v>0</v>
      </c>
      <c r="BI1110" s="176">
        <f>IF(N1110="nulová",J1110,0)</f>
        <v>0</v>
      </c>
      <c r="BJ1110" s="17" t="s">
        <v>9</v>
      </c>
      <c r="BK1110" s="176">
        <f>ROUND(I1110*H1110,0)</f>
        <v>0</v>
      </c>
      <c r="BL1110" s="17" t="s">
        <v>261</v>
      </c>
      <c r="BM1110" s="17" t="s">
        <v>1729</v>
      </c>
    </row>
    <row r="1111" spans="2:65" s="11" customFormat="1" ht="13.5" x14ac:dyDescent="0.3">
      <c r="B1111" s="177"/>
      <c r="D1111" s="187" t="s">
        <v>263</v>
      </c>
      <c r="E1111" s="186" t="s">
        <v>3</v>
      </c>
      <c r="F1111" s="188" t="s">
        <v>1730</v>
      </c>
      <c r="H1111" s="189">
        <v>1</v>
      </c>
      <c r="I1111" s="182"/>
      <c r="L1111" s="177"/>
      <c r="M1111" s="183"/>
      <c r="N1111" s="184"/>
      <c r="O1111" s="184"/>
      <c r="P1111" s="184"/>
      <c r="Q1111" s="184"/>
      <c r="R1111" s="184"/>
      <c r="S1111" s="184"/>
      <c r="T1111" s="185"/>
      <c r="AT1111" s="186" t="s">
        <v>263</v>
      </c>
      <c r="AU1111" s="186" t="s">
        <v>79</v>
      </c>
      <c r="AV1111" s="11" t="s">
        <v>79</v>
      </c>
      <c r="AW1111" s="11" t="s">
        <v>36</v>
      </c>
      <c r="AX1111" s="11" t="s">
        <v>72</v>
      </c>
      <c r="AY1111" s="186" t="s">
        <v>254</v>
      </c>
    </row>
    <row r="1112" spans="2:65" s="11" customFormat="1" ht="13.5" x14ac:dyDescent="0.3">
      <c r="B1112" s="177"/>
      <c r="D1112" s="187" t="s">
        <v>263</v>
      </c>
      <c r="E1112" s="186" t="s">
        <v>3</v>
      </c>
      <c r="F1112" s="188" t="s">
        <v>1731</v>
      </c>
      <c r="H1112" s="189">
        <v>1</v>
      </c>
      <c r="I1112" s="182"/>
      <c r="L1112" s="177"/>
      <c r="M1112" s="183"/>
      <c r="N1112" s="184"/>
      <c r="O1112" s="184"/>
      <c r="P1112" s="184"/>
      <c r="Q1112" s="184"/>
      <c r="R1112" s="184"/>
      <c r="S1112" s="184"/>
      <c r="T1112" s="185"/>
      <c r="AT1112" s="186" t="s">
        <v>263</v>
      </c>
      <c r="AU1112" s="186" t="s">
        <v>79</v>
      </c>
      <c r="AV1112" s="11" t="s">
        <v>79</v>
      </c>
      <c r="AW1112" s="11" t="s">
        <v>36</v>
      </c>
      <c r="AX1112" s="11" t="s">
        <v>72</v>
      </c>
      <c r="AY1112" s="186" t="s">
        <v>254</v>
      </c>
    </row>
    <row r="1113" spans="2:65" s="12" customFormat="1" ht="13.5" x14ac:dyDescent="0.3">
      <c r="B1113" s="190"/>
      <c r="D1113" s="178" t="s">
        <v>263</v>
      </c>
      <c r="E1113" s="191" t="s">
        <v>3</v>
      </c>
      <c r="F1113" s="192" t="s">
        <v>277</v>
      </c>
      <c r="H1113" s="193">
        <v>2</v>
      </c>
      <c r="I1113" s="194"/>
      <c r="L1113" s="190"/>
      <c r="M1113" s="195"/>
      <c r="N1113" s="196"/>
      <c r="O1113" s="196"/>
      <c r="P1113" s="196"/>
      <c r="Q1113" s="196"/>
      <c r="R1113" s="196"/>
      <c r="S1113" s="196"/>
      <c r="T1113" s="197"/>
      <c r="AT1113" s="198" t="s">
        <v>263</v>
      </c>
      <c r="AU1113" s="198" t="s">
        <v>79</v>
      </c>
      <c r="AV1113" s="12" t="s">
        <v>82</v>
      </c>
      <c r="AW1113" s="12" t="s">
        <v>36</v>
      </c>
      <c r="AX1113" s="12" t="s">
        <v>9</v>
      </c>
      <c r="AY1113" s="198" t="s">
        <v>254</v>
      </c>
    </row>
    <row r="1114" spans="2:65" s="1" customFormat="1" ht="22.5" customHeight="1" x14ac:dyDescent="0.3">
      <c r="B1114" s="164"/>
      <c r="C1114" s="210" t="s">
        <v>1732</v>
      </c>
      <c r="D1114" s="210" t="s">
        <v>368</v>
      </c>
      <c r="E1114" s="211" t="s">
        <v>1733</v>
      </c>
      <c r="F1114" s="212" t="s">
        <v>1734</v>
      </c>
      <c r="G1114" s="213" t="s">
        <v>375</v>
      </c>
      <c r="H1114" s="214">
        <v>40.395000000000003</v>
      </c>
      <c r="I1114" s="215"/>
      <c r="J1114" s="216">
        <f>ROUND(I1114*H1114,0)</f>
        <v>0</v>
      </c>
      <c r="K1114" s="212" t="s">
        <v>3</v>
      </c>
      <c r="L1114" s="217"/>
      <c r="M1114" s="218" t="s">
        <v>3</v>
      </c>
      <c r="N1114" s="219" t="s">
        <v>43</v>
      </c>
      <c r="O1114" s="35"/>
      <c r="P1114" s="174">
        <f>O1114*H1114</f>
        <v>0</v>
      </c>
      <c r="Q1114" s="174">
        <v>0</v>
      </c>
      <c r="R1114" s="174">
        <f>Q1114*H1114</f>
        <v>0</v>
      </c>
      <c r="S1114" s="174">
        <v>0</v>
      </c>
      <c r="T1114" s="175">
        <f>S1114*H1114</f>
        <v>0</v>
      </c>
      <c r="AR1114" s="17" t="s">
        <v>554</v>
      </c>
      <c r="AT1114" s="17" t="s">
        <v>368</v>
      </c>
      <c r="AU1114" s="17" t="s">
        <v>79</v>
      </c>
      <c r="AY1114" s="17" t="s">
        <v>254</v>
      </c>
      <c r="BE1114" s="176">
        <f>IF(N1114="základní",J1114,0)</f>
        <v>0</v>
      </c>
      <c r="BF1114" s="176">
        <f>IF(N1114="snížená",J1114,0)</f>
        <v>0</v>
      </c>
      <c r="BG1114" s="176">
        <f>IF(N1114="zákl. přenesená",J1114,0)</f>
        <v>0</v>
      </c>
      <c r="BH1114" s="176">
        <f>IF(N1114="sníž. přenesená",J1114,0)</f>
        <v>0</v>
      </c>
      <c r="BI1114" s="176">
        <f>IF(N1114="nulová",J1114,0)</f>
        <v>0</v>
      </c>
      <c r="BJ1114" s="17" t="s">
        <v>9</v>
      </c>
      <c r="BK1114" s="176">
        <f>ROUND(I1114*H1114,0)</f>
        <v>0</v>
      </c>
      <c r="BL1114" s="17" t="s">
        <v>261</v>
      </c>
      <c r="BM1114" s="17" t="s">
        <v>1735</v>
      </c>
    </row>
    <row r="1115" spans="2:65" s="11" customFormat="1" ht="13.5" x14ac:dyDescent="0.3">
      <c r="B1115" s="177"/>
      <c r="D1115" s="187" t="s">
        <v>263</v>
      </c>
      <c r="E1115" s="186" t="s">
        <v>3</v>
      </c>
      <c r="F1115" s="188" t="s">
        <v>1736</v>
      </c>
      <c r="H1115" s="189">
        <v>8.08</v>
      </c>
      <c r="I1115" s="182"/>
      <c r="L1115" s="177"/>
      <c r="M1115" s="183"/>
      <c r="N1115" s="184"/>
      <c r="O1115" s="184"/>
      <c r="P1115" s="184"/>
      <c r="Q1115" s="184"/>
      <c r="R1115" s="184"/>
      <c r="S1115" s="184"/>
      <c r="T1115" s="185"/>
      <c r="AT1115" s="186" t="s">
        <v>263</v>
      </c>
      <c r="AU1115" s="186" t="s">
        <v>79</v>
      </c>
      <c r="AV1115" s="11" t="s">
        <v>79</v>
      </c>
      <c r="AW1115" s="11" t="s">
        <v>36</v>
      </c>
      <c r="AX1115" s="11" t="s">
        <v>72</v>
      </c>
      <c r="AY1115" s="186" t="s">
        <v>254</v>
      </c>
    </row>
    <row r="1116" spans="2:65" s="11" customFormat="1" ht="13.5" x14ac:dyDescent="0.3">
      <c r="B1116" s="177"/>
      <c r="D1116" s="187" t="s">
        <v>263</v>
      </c>
      <c r="E1116" s="186" t="s">
        <v>3</v>
      </c>
      <c r="F1116" s="188" t="s">
        <v>1737</v>
      </c>
      <c r="H1116" s="189">
        <v>7.41</v>
      </c>
      <c r="I1116" s="182"/>
      <c r="L1116" s="177"/>
      <c r="M1116" s="183"/>
      <c r="N1116" s="184"/>
      <c r="O1116" s="184"/>
      <c r="P1116" s="184"/>
      <c r="Q1116" s="184"/>
      <c r="R1116" s="184"/>
      <c r="S1116" s="184"/>
      <c r="T1116" s="185"/>
      <c r="AT1116" s="186" t="s">
        <v>263</v>
      </c>
      <c r="AU1116" s="186" t="s">
        <v>79</v>
      </c>
      <c r="AV1116" s="11" t="s">
        <v>79</v>
      </c>
      <c r="AW1116" s="11" t="s">
        <v>36</v>
      </c>
      <c r="AX1116" s="11" t="s">
        <v>72</v>
      </c>
      <c r="AY1116" s="186" t="s">
        <v>254</v>
      </c>
    </row>
    <row r="1117" spans="2:65" s="11" customFormat="1" ht="13.5" x14ac:dyDescent="0.3">
      <c r="B1117" s="177"/>
      <c r="D1117" s="187" t="s">
        <v>263</v>
      </c>
      <c r="E1117" s="186" t="s">
        <v>3</v>
      </c>
      <c r="F1117" s="188" t="s">
        <v>1738</v>
      </c>
      <c r="H1117" s="189">
        <v>12.35</v>
      </c>
      <c r="I1117" s="182"/>
      <c r="L1117" s="177"/>
      <c r="M1117" s="183"/>
      <c r="N1117" s="184"/>
      <c r="O1117" s="184"/>
      <c r="P1117" s="184"/>
      <c r="Q1117" s="184"/>
      <c r="R1117" s="184"/>
      <c r="S1117" s="184"/>
      <c r="T1117" s="185"/>
      <c r="AT1117" s="186" t="s">
        <v>263</v>
      </c>
      <c r="AU1117" s="186" t="s">
        <v>79</v>
      </c>
      <c r="AV1117" s="11" t="s">
        <v>79</v>
      </c>
      <c r="AW1117" s="11" t="s">
        <v>36</v>
      </c>
      <c r="AX1117" s="11" t="s">
        <v>72</v>
      </c>
      <c r="AY1117" s="186" t="s">
        <v>254</v>
      </c>
    </row>
    <row r="1118" spans="2:65" s="11" customFormat="1" ht="13.5" x14ac:dyDescent="0.3">
      <c r="B1118" s="177"/>
      <c r="D1118" s="187" t="s">
        <v>263</v>
      </c>
      <c r="E1118" s="186" t="s">
        <v>3</v>
      </c>
      <c r="F1118" s="188" t="s">
        <v>1739</v>
      </c>
      <c r="H1118" s="189">
        <v>12.555</v>
      </c>
      <c r="I1118" s="182"/>
      <c r="L1118" s="177"/>
      <c r="M1118" s="183"/>
      <c r="N1118" s="184"/>
      <c r="O1118" s="184"/>
      <c r="P1118" s="184"/>
      <c r="Q1118" s="184"/>
      <c r="R1118" s="184"/>
      <c r="S1118" s="184"/>
      <c r="T1118" s="185"/>
      <c r="AT1118" s="186" t="s">
        <v>263</v>
      </c>
      <c r="AU1118" s="186" t="s">
        <v>79</v>
      </c>
      <c r="AV1118" s="11" t="s">
        <v>79</v>
      </c>
      <c r="AW1118" s="11" t="s">
        <v>36</v>
      </c>
      <c r="AX1118" s="11" t="s">
        <v>72</v>
      </c>
      <c r="AY1118" s="186" t="s">
        <v>254</v>
      </c>
    </row>
    <row r="1119" spans="2:65" s="12" customFormat="1" ht="13.5" x14ac:dyDescent="0.3">
      <c r="B1119" s="190"/>
      <c r="D1119" s="178" t="s">
        <v>263</v>
      </c>
      <c r="E1119" s="191" t="s">
        <v>3</v>
      </c>
      <c r="F1119" s="192" t="s">
        <v>277</v>
      </c>
      <c r="H1119" s="193">
        <v>40.395000000000003</v>
      </c>
      <c r="I1119" s="194"/>
      <c r="L1119" s="190"/>
      <c r="M1119" s="195"/>
      <c r="N1119" s="196"/>
      <c r="O1119" s="196"/>
      <c r="P1119" s="196"/>
      <c r="Q1119" s="196"/>
      <c r="R1119" s="196"/>
      <c r="S1119" s="196"/>
      <c r="T1119" s="197"/>
      <c r="AT1119" s="198" t="s">
        <v>263</v>
      </c>
      <c r="AU1119" s="198" t="s">
        <v>79</v>
      </c>
      <c r="AV1119" s="12" t="s">
        <v>82</v>
      </c>
      <c r="AW1119" s="12" t="s">
        <v>36</v>
      </c>
      <c r="AX1119" s="12" t="s">
        <v>9</v>
      </c>
      <c r="AY1119" s="198" t="s">
        <v>254</v>
      </c>
    </row>
    <row r="1120" spans="2:65" s="1" customFormat="1" ht="22.5" customHeight="1" x14ac:dyDescent="0.3">
      <c r="B1120" s="164"/>
      <c r="C1120" s="165" t="s">
        <v>1740</v>
      </c>
      <c r="D1120" s="165" t="s">
        <v>256</v>
      </c>
      <c r="E1120" s="166" t="s">
        <v>1741</v>
      </c>
      <c r="F1120" s="167" t="s">
        <v>1742</v>
      </c>
      <c r="G1120" s="168" t="s">
        <v>669</v>
      </c>
      <c r="H1120" s="169">
        <v>12.33</v>
      </c>
      <c r="I1120" s="170"/>
      <c r="J1120" s="171">
        <f>ROUND(I1120*H1120,0)</f>
        <v>0</v>
      </c>
      <c r="K1120" s="167" t="s">
        <v>260</v>
      </c>
      <c r="L1120" s="34"/>
      <c r="M1120" s="172" t="s">
        <v>3</v>
      </c>
      <c r="N1120" s="173" t="s">
        <v>43</v>
      </c>
      <c r="O1120" s="35"/>
      <c r="P1120" s="174">
        <f>O1120*H1120</f>
        <v>0</v>
      </c>
      <c r="Q1120" s="174">
        <v>4.6999999999999997E-5</v>
      </c>
      <c r="R1120" s="174">
        <f>Q1120*H1120</f>
        <v>5.7950999999999999E-4</v>
      </c>
      <c r="S1120" s="174">
        <v>0</v>
      </c>
      <c r="T1120" s="175">
        <f>S1120*H1120</f>
        <v>0</v>
      </c>
      <c r="AR1120" s="17" t="s">
        <v>261</v>
      </c>
      <c r="AT1120" s="17" t="s">
        <v>256</v>
      </c>
      <c r="AU1120" s="17" t="s">
        <v>79</v>
      </c>
      <c r="AY1120" s="17" t="s">
        <v>254</v>
      </c>
      <c r="BE1120" s="176">
        <f>IF(N1120="základní",J1120,0)</f>
        <v>0</v>
      </c>
      <c r="BF1120" s="176">
        <f>IF(N1120="snížená",J1120,0)</f>
        <v>0</v>
      </c>
      <c r="BG1120" s="176">
        <f>IF(N1120="zákl. přenesená",J1120,0)</f>
        <v>0</v>
      </c>
      <c r="BH1120" s="176">
        <f>IF(N1120="sníž. přenesená",J1120,0)</f>
        <v>0</v>
      </c>
      <c r="BI1120" s="176">
        <f>IF(N1120="nulová",J1120,0)</f>
        <v>0</v>
      </c>
      <c r="BJ1120" s="17" t="s">
        <v>9</v>
      </c>
      <c r="BK1120" s="176">
        <f>ROUND(I1120*H1120,0)</f>
        <v>0</v>
      </c>
      <c r="BL1120" s="17" t="s">
        <v>261</v>
      </c>
      <c r="BM1120" s="17" t="s">
        <v>1743</v>
      </c>
    </row>
    <row r="1121" spans="2:65" s="11" customFormat="1" ht="13.5" x14ac:dyDescent="0.3">
      <c r="B1121" s="177"/>
      <c r="D1121" s="178" t="s">
        <v>263</v>
      </c>
      <c r="E1121" s="179" t="s">
        <v>3</v>
      </c>
      <c r="F1121" s="180" t="s">
        <v>1744</v>
      </c>
      <c r="H1121" s="181">
        <v>12.33</v>
      </c>
      <c r="I1121" s="182"/>
      <c r="L1121" s="177"/>
      <c r="M1121" s="183"/>
      <c r="N1121" s="184"/>
      <c r="O1121" s="184"/>
      <c r="P1121" s="184"/>
      <c r="Q1121" s="184"/>
      <c r="R1121" s="184"/>
      <c r="S1121" s="184"/>
      <c r="T1121" s="185"/>
      <c r="AT1121" s="186" t="s">
        <v>263</v>
      </c>
      <c r="AU1121" s="186" t="s">
        <v>79</v>
      </c>
      <c r="AV1121" s="11" t="s">
        <v>79</v>
      </c>
      <c r="AW1121" s="11" t="s">
        <v>36</v>
      </c>
      <c r="AX1121" s="11" t="s">
        <v>9</v>
      </c>
      <c r="AY1121" s="186" t="s">
        <v>254</v>
      </c>
    </row>
    <row r="1122" spans="2:65" s="1" customFormat="1" ht="22.5" customHeight="1" x14ac:dyDescent="0.3">
      <c r="B1122" s="164"/>
      <c r="C1122" s="165" t="s">
        <v>1745</v>
      </c>
      <c r="D1122" s="165" t="s">
        <v>256</v>
      </c>
      <c r="E1122" s="166" t="s">
        <v>1746</v>
      </c>
      <c r="F1122" s="167" t="s">
        <v>1747</v>
      </c>
      <c r="G1122" s="168" t="s">
        <v>669</v>
      </c>
      <c r="H1122" s="169">
        <v>8.0500000000000007</v>
      </c>
      <c r="I1122" s="170"/>
      <c r="J1122" s="171">
        <f>ROUND(I1122*H1122,0)</f>
        <v>0</v>
      </c>
      <c r="K1122" s="167" t="s">
        <v>260</v>
      </c>
      <c r="L1122" s="34"/>
      <c r="M1122" s="172" t="s">
        <v>3</v>
      </c>
      <c r="N1122" s="173" t="s">
        <v>43</v>
      </c>
      <c r="O1122" s="35"/>
      <c r="P1122" s="174">
        <f>O1122*H1122</f>
        <v>0</v>
      </c>
      <c r="Q1122" s="174">
        <v>9.3999999999999994E-5</v>
      </c>
      <c r="R1122" s="174">
        <f>Q1122*H1122</f>
        <v>7.5670000000000002E-4</v>
      </c>
      <c r="S1122" s="174">
        <v>0</v>
      </c>
      <c r="T1122" s="175">
        <f>S1122*H1122</f>
        <v>0</v>
      </c>
      <c r="AR1122" s="17" t="s">
        <v>261</v>
      </c>
      <c r="AT1122" s="17" t="s">
        <v>256</v>
      </c>
      <c r="AU1122" s="17" t="s">
        <v>79</v>
      </c>
      <c r="AY1122" s="17" t="s">
        <v>254</v>
      </c>
      <c r="BE1122" s="176">
        <f>IF(N1122="základní",J1122,0)</f>
        <v>0</v>
      </c>
      <c r="BF1122" s="176">
        <f>IF(N1122="snížená",J1122,0)</f>
        <v>0</v>
      </c>
      <c r="BG1122" s="176">
        <f>IF(N1122="zákl. přenesená",J1122,0)</f>
        <v>0</v>
      </c>
      <c r="BH1122" s="176">
        <f>IF(N1122="sníž. přenesená",J1122,0)</f>
        <v>0</v>
      </c>
      <c r="BI1122" s="176">
        <f>IF(N1122="nulová",J1122,0)</f>
        <v>0</v>
      </c>
      <c r="BJ1122" s="17" t="s">
        <v>9</v>
      </c>
      <c r="BK1122" s="176">
        <f>ROUND(I1122*H1122,0)</f>
        <v>0</v>
      </c>
      <c r="BL1122" s="17" t="s">
        <v>261</v>
      </c>
      <c r="BM1122" s="17" t="s">
        <v>1748</v>
      </c>
    </row>
    <row r="1123" spans="2:65" s="11" customFormat="1" ht="13.5" x14ac:dyDescent="0.3">
      <c r="B1123" s="177"/>
      <c r="D1123" s="178" t="s">
        <v>263</v>
      </c>
      <c r="E1123" s="179" t="s">
        <v>3</v>
      </c>
      <c r="F1123" s="180" t="s">
        <v>1749</v>
      </c>
      <c r="H1123" s="181">
        <v>8.0500000000000007</v>
      </c>
      <c r="I1123" s="182"/>
      <c r="L1123" s="177"/>
      <c r="M1123" s="183"/>
      <c r="N1123" s="184"/>
      <c r="O1123" s="184"/>
      <c r="P1123" s="184"/>
      <c r="Q1123" s="184"/>
      <c r="R1123" s="184"/>
      <c r="S1123" s="184"/>
      <c r="T1123" s="185"/>
      <c r="AT1123" s="186" t="s">
        <v>263</v>
      </c>
      <c r="AU1123" s="186" t="s">
        <v>79</v>
      </c>
      <c r="AV1123" s="11" t="s">
        <v>79</v>
      </c>
      <c r="AW1123" s="11" t="s">
        <v>36</v>
      </c>
      <c r="AX1123" s="11" t="s">
        <v>9</v>
      </c>
      <c r="AY1123" s="186" t="s">
        <v>254</v>
      </c>
    </row>
    <row r="1124" spans="2:65" s="1" customFormat="1" ht="22.5" customHeight="1" x14ac:dyDescent="0.3">
      <c r="B1124" s="164"/>
      <c r="C1124" s="210" t="s">
        <v>1750</v>
      </c>
      <c r="D1124" s="210" t="s">
        <v>368</v>
      </c>
      <c r="E1124" s="211" t="s">
        <v>1751</v>
      </c>
      <c r="F1124" s="212" t="s">
        <v>1752</v>
      </c>
      <c r="G1124" s="213" t="s">
        <v>989</v>
      </c>
      <c r="H1124" s="214">
        <v>483.22399999999999</v>
      </c>
      <c r="I1124" s="215"/>
      <c r="J1124" s="216">
        <f>ROUND(I1124*H1124,0)</f>
        <v>0</v>
      </c>
      <c r="K1124" s="212" t="s">
        <v>3</v>
      </c>
      <c r="L1124" s="217"/>
      <c r="M1124" s="218" t="s">
        <v>3</v>
      </c>
      <c r="N1124" s="219" t="s">
        <v>43</v>
      </c>
      <c r="O1124" s="35"/>
      <c r="P1124" s="174">
        <f>O1124*H1124</f>
        <v>0</v>
      </c>
      <c r="Q1124" s="174">
        <v>1E-3</v>
      </c>
      <c r="R1124" s="174">
        <f>Q1124*H1124</f>
        <v>0.48322399999999999</v>
      </c>
      <c r="S1124" s="174">
        <v>0</v>
      </c>
      <c r="T1124" s="175">
        <f>S1124*H1124</f>
        <v>0</v>
      </c>
      <c r="AR1124" s="17" t="s">
        <v>554</v>
      </c>
      <c r="AT1124" s="17" t="s">
        <v>368</v>
      </c>
      <c r="AU1124" s="17" t="s">
        <v>79</v>
      </c>
      <c r="AY1124" s="17" t="s">
        <v>254</v>
      </c>
      <c r="BE1124" s="176">
        <f>IF(N1124="základní",J1124,0)</f>
        <v>0</v>
      </c>
      <c r="BF1124" s="176">
        <f>IF(N1124="snížená",J1124,0)</f>
        <v>0</v>
      </c>
      <c r="BG1124" s="176">
        <f>IF(N1124="zákl. přenesená",J1124,0)</f>
        <v>0</v>
      </c>
      <c r="BH1124" s="176">
        <f>IF(N1124="sníž. přenesená",J1124,0)</f>
        <v>0</v>
      </c>
      <c r="BI1124" s="176">
        <f>IF(N1124="nulová",J1124,0)</f>
        <v>0</v>
      </c>
      <c r="BJ1124" s="17" t="s">
        <v>9</v>
      </c>
      <c r="BK1124" s="176">
        <f>ROUND(I1124*H1124,0)</f>
        <v>0</v>
      </c>
      <c r="BL1124" s="17" t="s">
        <v>261</v>
      </c>
      <c r="BM1124" s="17" t="s">
        <v>1753</v>
      </c>
    </row>
    <row r="1125" spans="2:65" s="11" customFormat="1" ht="13.5" x14ac:dyDescent="0.3">
      <c r="B1125" s="177"/>
      <c r="D1125" s="178" t="s">
        <v>263</v>
      </c>
      <c r="E1125" s="179" t="s">
        <v>3</v>
      </c>
      <c r="F1125" s="180" t="s">
        <v>1754</v>
      </c>
      <c r="H1125" s="181">
        <v>483.22399999999999</v>
      </c>
      <c r="I1125" s="182"/>
      <c r="L1125" s="177"/>
      <c r="M1125" s="183"/>
      <c r="N1125" s="184"/>
      <c r="O1125" s="184"/>
      <c r="P1125" s="184"/>
      <c r="Q1125" s="184"/>
      <c r="R1125" s="184"/>
      <c r="S1125" s="184"/>
      <c r="T1125" s="185"/>
      <c r="AT1125" s="186" t="s">
        <v>263</v>
      </c>
      <c r="AU1125" s="186" t="s">
        <v>79</v>
      </c>
      <c r="AV1125" s="11" t="s">
        <v>79</v>
      </c>
      <c r="AW1125" s="11" t="s">
        <v>36</v>
      </c>
      <c r="AX1125" s="11" t="s">
        <v>9</v>
      </c>
      <c r="AY1125" s="186" t="s">
        <v>254</v>
      </c>
    </row>
    <row r="1126" spans="2:65" s="1" customFormat="1" ht="22.5" customHeight="1" x14ac:dyDescent="0.3">
      <c r="B1126" s="164"/>
      <c r="C1126" s="165" t="s">
        <v>1755</v>
      </c>
      <c r="D1126" s="165" t="s">
        <v>256</v>
      </c>
      <c r="E1126" s="166" t="s">
        <v>1756</v>
      </c>
      <c r="F1126" s="167" t="s">
        <v>1757</v>
      </c>
      <c r="G1126" s="168" t="s">
        <v>989</v>
      </c>
      <c r="H1126" s="169">
        <v>757.36800000000005</v>
      </c>
      <c r="I1126" s="170"/>
      <c r="J1126" s="171">
        <f>ROUND(I1126*H1126,0)</f>
        <v>0</v>
      </c>
      <c r="K1126" s="167" t="s">
        <v>260</v>
      </c>
      <c r="L1126" s="34"/>
      <c r="M1126" s="172" t="s">
        <v>3</v>
      </c>
      <c r="N1126" s="173" t="s">
        <v>43</v>
      </c>
      <c r="O1126" s="35"/>
      <c r="P1126" s="174">
        <f>O1126*H1126</f>
        <v>0</v>
      </c>
      <c r="Q1126" s="174">
        <v>5.1250099999999999E-5</v>
      </c>
      <c r="R1126" s="174">
        <f>Q1126*H1126</f>
        <v>3.8815185736800005E-2</v>
      </c>
      <c r="S1126" s="174">
        <v>0</v>
      </c>
      <c r="T1126" s="175">
        <f>S1126*H1126</f>
        <v>0</v>
      </c>
      <c r="AR1126" s="17" t="s">
        <v>261</v>
      </c>
      <c r="AT1126" s="17" t="s">
        <v>256</v>
      </c>
      <c r="AU1126" s="17" t="s">
        <v>79</v>
      </c>
      <c r="AY1126" s="17" t="s">
        <v>254</v>
      </c>
      <c r="BE1126" s="176">
        <f>IF(N1126="základní",J1126,0)</f>
        <v>0</v>
      </c>
      <c r="BF1126" s="176">
        <f>IF(N1126="snížená",J1126,0)</f>
        <v>0</v>
      </c>
      <c r="BG1126" s="176">
        <f>IF(N1126="zákl. přenesená",J1126,0)</f>
        <v>0</v>
      </c>
      <c r="BH1126" s="176">
        <f>IF(N1126="sníž. přenesená",J1126,0)</f>
        <v>0</v>
      </c>
      <c r="BI1126" s="176">
        <f>IF(N1126="nulová",J1126,0)</f>
        <v>0</v>
      </c>
      <c r="BJ1126" s="17" t="s">
        <v>9</v>
      </c>
      <c r="BK1126" s="176">
        <f>ROUND(I1126*H1126,0)</f>
        <v>0</v>
      </c>
      <c r="BL1126" s="17" t="s">
        <v>261</v>
      </c>
      <c r="BM1126" s="17" t="s">
        <v>1758</v>
      </c>
    </row>
    <row r="1127" spans="2:65" s="11" customFormat="1" ht="13.5" x14ac:dyDescent="0.3">
      <c r="B1127" s="177"/>
      <c r="D1127" s="187" t="s">
        <v>263</v>
      </c>
      <c r="E1127" s="186" t="s">
        <v>3</v>
      </c>
      <c r="F1127" s="188" t="s">
        <v>1759</v>
      </c>
      <c r="H1127" s="189">
        <v>50.868000000000002</v>
      </c>
      <c r="I1127" s="182"/>
      <c r="L1127" s="177"/>
      <c r="M1127" s="183"/>
      <c r="N1127" s="184"/>
      <c r="O1127" s="184"/>
      <c r="P1127" s="184"/>
      <c r="Q1127" s="184"/>
      <c r="R1127" s="184"/>
      <c r="S1127" s="184"/>
      <c r="T1127" s="185"/>
      <c r="AT1127" s="186" t="s">
        <v>263</v>
      </c>
      <c r="AU1127" s="186" t="s">
        <v>79</v>
      </c>
      <c r="AV1127" s="11" t="s">
        <v>79</v>
      </c>
      <c r="AW1127" s="11" t="s">
        <v>36</v>
      </c>
      <c r="AX1127" s="11" t="s">
        <v>72</v>
      </c>
      <c r="AY1127" s="186" t="s">
        <v>254</v>
      </c>
    </row>
    <row r="1128" spans="2:65" s="11" customFormat="1" ht="13.5" x14ac:dyDescent="0.3">
      <c r="B1128" s="177"/>
      <c r="D1128" s="187" t="s">
        <v>263</v>
      </c>
      <c r="E1128" s="186" t="s">
        <v>3</v>
      </c>
      <c r="F1128" s="188" t="s">
        <v>1760</v>
      </c>
      <c r="H1128" s="189">
        <v>706.5</v>
      </c>
      <c r="I1128" s="182"/>
      <c r="L1128" s="177"/>
      <c r="M1128" s="183"/>
      <c r="N1128" s="184"/>
      <c r="O1128" s="184"/>
      <c r="P1128" s="184"/>
      <c r="Q1128" s="184"/>
      <c r="R1128" s="184"/>
      <c r="S1128" s="184"/>
      <c r="T1128" s="185"/>
      <c r="AT1128" s="186" t="s">
        <v>263</v>
      </c>
      <c r="AU1128" s="186" t="s">
        <v>79</v>
      </c>
      <c r="AV1128" s="11" t="s">
        <v>79</v>
      </c>
      <c r="AW1128" s="11" t="s">
        <v>36</v>
      </c>
      <c r="AX1128" s="11" t="s">
        <v>72</v>
      </c>
      <c r="AY1128" s="186" t="s">
        <v>254</v>
      </c>
    </row>
    <row r="1129" spans="2:65" s="12" customFormat="1" ht="13.5" x14ac:dyDescent="0.3">
      <c r="B1129" s="190"/>
      <c r="D1129" s="178" t="s">
        <v>263</v>
      </c>
      <c r="E1129" s="191" t="s">
        <v>3</v>
      </c>
      <c r="F1129" s="192" t="s">
        <v>277</v>
      </c>
      <c r="H1129" s="193">
        <v>757.36800000000005</v>
      </c>
      <c r="I1129" s="194"/>
      <c r="L1129" s="190"/>
      <c r="M1129" s="195"/>
      <c r="N1129" s="196"/>
      <c r="O1129" s="196"/>
      <c r="P1129" s="196"/>
      <c r="Q1129" s="196"/>
      <c r="R1129" s="196"/>
      <c r="S1129" s="196"/>
      <c r="T1129" s="197"/>
      <c r="AT1129" s="198" t="s">
        <v>263</v>
      </c>
      <c r="AU1129" s="198" t="s">
        <v>79</v>
      </c>
      <c r="AV1129" s="12" t="s">
        <v>82</v>
      </c>
      <c r="AW1129" s="12" t="s">
        <v>36</v>
      </c>
      <c r="AX1129" s="12" t="s">
        <v>9</v>
      </c>
      <c r="AY1129" s="198" t="s">
        <v>254</v>
      </c>
    </row>
    <row r="1130" spans="2:65" s="1" customFormat="1" ht="22.5" customHeight="1" x14ac:dyDescent="0.3">
      <c r="B1130" s="164"/>
      <c r="C1130" s="210" t="s">
        <v>1761</v>
      </c>
      <c r="D1130" s="210" t="s">
        <v>368</v>
      </c>
      <c r="E1130" s="211" t="s">
        <v>1762</v>
      </c>
      <c r="F1130" s="212" t="s">
        <v>1763</v>
      </c>
      <c r="G1130" s="213" t="s">
        <v>989</v>
      </c>
      <c r="H1130" s="214">
        <v>757.36800000000005</v>
      </c>
      <c r="I1130" s="215"/>
      <c r="J1130" s="216">
        <f>ROUND(I1130*H1130,0)</f>
        <v>0</v>
      </c>
      <c r="K1130" s="212" t="s">
        <v>3</v>
      </c>
      <c r="L1130" s="217"/>
      <c r="M1130" s="218" t="s">
        <v>3</v>
      </c>
      <c r="N1130" s="219" t="s">
        <v>43</v>
      </c>
      <c r="O1130" s="35"/>
      <c r="P1130" s="174">
        <f>O1130*H1130</f>
        <v>0</v>
      </c>
      <c r="Q1130" s="174">
        <v>1E-3</v>
      </c>
      <c r="R1130" s="174">
        <f>Q1130*H1130</f>
        <v>0.75736800000000004</v>
      </c>
      <c r="S1130" s="174">
        <v>0</v>
      </c>
      <c r="T1130" s="175">
        <f>S1130*H1130</f>
        <v>0</v>
      </c>
      <c r="AR1130" s="17" t="s">
        <v>554</v>
      </c>
      <c r="AT1130" s="17" t="s">
        <v>368</v>
      </c>
      <c r="AU1130" s="17" t="s">
        <v>79</v>
      </c>
      <c r="AY1130" s="17" t="s">
        <v>254</v>
      </c>
      <c r="BE1130" s="176">
        <f>IF(N1130="základní",J1130,0)</f>
        <v>0</v>
      </c>
      <c r="BF1130" s="176">
        <f>IF(N1130="snížená",J1130,0)</f>
        <v>0</v>
      </c>
      <c r="BG1130" s="176">
        <f>IF(N1130="zákl. přenesená",J1130,0)</f>
        <v>0</v>
      </c>
      <c r="BH1130" s="176">
        <f>IF(N1130="sníž. přenesená",J1130,0)</f>
        <v>0</v>
      </c>
      <c r="BI1130" s="176">
        <f>IF(N1130="nulová",J1130,0)</f>
        <v>0</v>
      </c>
      <c r="BJ1130" s="17" t="s">
        <v>9</v>
      </c>
      <c r="BK1130" s="176">
        <f>ROUND(I1130*H1130,0)</f>
        <v>0</v>
      </c>
      <c r="BL1130" s="17" t="s">
        <v>261</v>
      </c>
      <c r="BM1130" s="17" t="s">
        <v>1764</v>
      </c>
    </row>
    <row r="1131" spans="2:65" s="11" customFormat="1" ht="13.5" x14ac:dyDescent="0.3">
      <c r="B1131" s="177"/>
      <c r="D1131" s="187" t="s">
        <v>263</v>
      </c>
      <c r="E1131" s="186" t="s">
        <v>3</v>
      </c>
      <c r="F1131" s="188" t="s">
        <v>1759</v>
      </c>
      <c r="H1131" s="189">
        <v>50.868000000000002</v>
      </c>
      <c r="I1131" s="182"/>
      <c r="L1131" s="177"/>
      <c r="M1131" s="183"/>
      <c r="N1131" s="184"/>
      <c r="O1131" s="184"/>
      <c r="P1131" s="184"/>
      <c r="Q1131" s="184"/>
      <c r="R1131" s="184"/>
      <c r="S1131" s="184"/>
      <c r="T1131" s="185"/>
      <c r="AT1131" s="186" t="s">
        <v>263</v>
      </c>
      <c r="AU1131" s="186" t="s">
        <v>79</v>
      </c>
      <c r="AV1131" s="11" t="s">
        <v>79</v>
      </c>
      <c r="AW1131" s="11" t="s">
        <v>36</v>
      </c>
      <c r="AX1131" s="11" t="s">
        <v>72</v>
      </c>
      <c r="AY1131" s="186" t="s">
        <v>254</v>
      </c>
    </row>
    <row r="1132" spans="2:65" s="11" customFormat="1" ht="13.5" x14ac:dyDescent="0.3">
      <c r="B1132" s="177"/>
      <c r="D1132" s="187" t="s">
        <v>263</v>
      </c>
      <c r="E1132" s="186" t="s">
        <v>3</v>
      </c>
      <c r="F1132" s="188" t="s">
        <v>1760</v>
      </c>
      <c r="H1132" s="189">
        <v>706.5</v>
      </c>
      <c r="I1132" s="182"/>
      <c r="L1132" s="177"/>
      <c r="M1132" s="183"/>
      <c r="N1132" s="184"/>
      <c r="O1132" s="184"/>
      <c r="P1132" s="184"/>
      <c r="Q1132" s="184"/>
      <c r="R1132" s="184"/>
      <c r="S1132" s="184"/>
      <c r="T1132" s="185"/>
      <c r="AT1132" s="186" t="s">
        <v>263</v>
      </c>
      <c r="AU1132" s="186" t="s">
        <v>79</v>
      </c>
      <c r="AV1132" s="11" t="s">
        <v>79</v>
      </c>
      <c r="AW1132" s="11" t="s">
        <v>36</v>
      </c>
      <c r="AX1132" s="11" t="s">
        <v>72</v>
      </c>
      <c r="AY1132" s="186" t="s">
        <v>254</v>
      </c>
    </row>
    <row r="1133" spans="2:65" s="12" customFormat="1" ht="13.5" x14ac:dyDescent="0.3">
      <c r="B1133" s="190"/>
      <c r="D1133" s="178" t="s">
        <v>263</v>
      </c>
      <c r="E1133" s="191" t="s">
        <v>3</v>
      </c>
      <c r="F1133" s="192" t="s">
        <v>277</v>
      </c>
      <c r="H1133" s="193">
        <v>757.36800000000005</v>
      </c>
      <c r="I1133" s="194"/>
      <c r="L1133" s="190"/>
      <c r="M1133" s="195"/>
      <c r="N1133" s="196"/>
      <c r="O1133" s="196"/>
      <c r="P1133" s="196"/>
      <c r="Q1133" s="196"/>
      <c r="R1133" s="196"/>
      <c r="S1133" s="196"/>
      <c r="T1133" s="197"/>
      <c r="AT1133" s="198" t="s">
        <v>263</v>
      </c>
      <c r="AU1133" s="198" t="s">
        <v>79</v>
      </c>
      <c r="AV1133" s="12" t="s">
        <v>82</v>
      </c>
      <c r="AW1133" s="12" t="s">
        <v>36</v>
      </c>
      <c r="AX1133" s="12" t="s">
        <v>9</v>
      </c>
      <c r="AY1133" s="198" t="s">
        <v>254</v>
      </c>
    </row>
    <row r="1134" spans="2:65" s="1" customFormat="1" ht="22.5" customHeight="1" x14ac:dyDescent="0.3">
      <c r="B1134" s="164"/>
      <c r="C1134" s="165" t="s">
        <v>1765</v>
      </c>
      <c r="D1134" s="165" t="s">
        <v>256</v>
      </c>
      <c r="E1134" s="166" t="s">
        <v>1766</v>
      </c>
      <c r="F1134" s="167" t="s">
        <v>1767</v>
      </c>
      <c r="G1134" s="168" t="s">
        <v>989</v>
      </c>
      <c r="H1134" s="169">
        <v>1394.4</v>
      </c>
      <c r="I1134" s="170"/>
      <c r="J1134" s="171">
        <f>ROUND(I1134*H1134,0)</f>
        <v>0</v>
      </c>
      <c r="K1134" s="167" t="s">
        <v>260</v>
      </c>
      <c r="L1134" s="34"/>
      <c r="M1134" s="172" t="s">
        <v>3</v>
      </c>
      <c r="N1134" s="173" t="s">
        <v>43</v>
      </c>
      <c r="O1134" s="35"/>
      <c r="P1134" s="174">
        <f>O1134*H1134</f>
        <v>0</v>
      </c>
      <c r="Q1134" s="174">
        <v>4.9330699999999998E-5</v>
      </c>
      <c r="R1134" s="174">
        <f>Q1134*H1134</f>
        <v>6.8786728079999998E-2</v>
      </c>
      <c r="S1134" s="174">
        <v>0</v>
      </c>
      <c r="T1134" s="175">
        <f>S1134*H1134</f>
        <v>0</v>
      </c>
      <c r="AR1134" s="17" t="s">
        <v>261</v>
      </c>
      <c r="AT1134" s="17" t="s">
        <v>256</v>
      </c>
      <c r="AU1134" s="17" t="s">
        <v>79</v>
      </c>
      <c r="AY1134" s="17" t="s">
        <v>254</v>
      </c>
      <c r="BE1134" s="176">
        <f>IF(N1134="základní",J1134,0)</f>
        <v>0</v>
      </c>
      <c r="BF1134" s="176">
        <f>IF(N1134="snížená",J1134,0)</f>
        <v>0</v>
      </c>
      <c r="BG1134" s="176">
        <f>IF(N1134="zákl. přenesená",J1134,0)</f>
        <v>0</v>
      </c>
      <c r="BH1134" s="176">
        <f>IF(N1134="sníž. přenesená",J1134,0)</f>
        <v>0</v>
      </c>
      <c r="BI1134" s="176">
        <f>IF(N1134="nulová",J1134,0)</f>
        <v>0</v>
      </c>
      <c r="BJ1134" s="17" t="s">
        <v>9</v>
      </c>
      <c r="BK1134" s="176">
        <f>ROUND(I1134*H1134,0)</f>
        <v>0</v>
      </c>
      <c r="BL1134" s="17" t="s">
        <v>261</v>
      </c>
      <c r="BM1134" s="17" t="s">
        <v>1768</v>
      </c>
    </row>
    <row r="1135" spans="2:65" s="11" customFormat="1" ht="13.5" x14ac:dyDescent="0.3">
      <c r="B1135" s="177"/>
      <c r="D1135" s="178" t="s">
        <v>263</v>
      </c>
      <c r="E1135" s="179" t="s">
        <v>3</v>
      </c>
      <c r="F1135" s="180" t="s">
        <v>1769</v>
      </c>
      <c r="H1135" s="181">
        <v>1394.4</v>
      </c>
      <c r="I1135" s="182"/>
      <c r="L1135" s="177"/>
      <c r="M1135" s="183"/>
      <c r="N1135" s="184"/>
      <c r="O1135" s="184"/>
      <c r="P1135" s="184"/>
      <c r="Q1135" s="184"/>
      <c r="R1135" s="184"/>
      <c r="S1135" s="184"/>
      <c r="T1135" s="185"/>
      <c r="AT1135" s="186" t="s">
        <v>263</v>
      </c>
      <c r="AU1135" s="186" t="s">
        <v>79</v>
      </c>
      <c r="AV1135" s="11" t="s">
        <v>79</v>
      </c>
      <c r="AW1135" s="11" t="s">
        <v>36</v>
      </c>
      <c r="AX1135" s="11" t="s">
        <v>9</v>
      </c>
      <c r="AY1135" s="186" t="s">
        <v>254</v>
      </c>
    </row>
    <row r="1136" spans="2:65" s="1" customFormat="1" ht="22.5" customHeight="1" x14ac:dyDescent="0.3">
      <c r="B1136" s="164"/>
      <c r="C1136" s="210" t="s">
        <v>1770</v>
      </c>
      <c r="D1136" s="210" t="s">
        <v>368</v>
      </c>
      <c r="E1136" s="211" t="s">
        <v>1771</v>
      </c>
      <c r="F1136" s="212" t="s">
        <v>1772</v>
      </c>
      <c r="G1136" s="213" t="s">
        <v>989</v>
      </c>
      <c r="H1136" s="214">
        <v>1394.4</v>
      </c>
      <c r="I1136" s="215"/>
      <c r="J1136" s="216">
        <f>ROUND(I1136*H1136,0)</f>
        <v>0</v>
      </c>
      <c r="K1136" s="212" t="s">
        <v>3</v>
      </c>
      <c r="L1136" s="217"/>
      <c r="M1136" s="218" t="s">
        <v>3</v>
      </c>
      <c r="N1136" s="219" t="s">
        <v>43</v>
      </c>
      <c r="O1136" s="35"/>
      <c r="P1136" s="174">
        <f>O1136*H1136</f>
        <v>0</v>
      </c>
      <c r="Q1136" s="174">
        <v>1E-3</v>
      </c>
      <c r="R1136" s="174">
        <f>Q1136*H1136</f>
        <v>1.3944000000000001</v>
      </c>
      <c r="S1136" s="174">
        <v>0</v>
      </c>
      <c r="T1136" s="175">
        <f>S1136*H1136</f>
        <v>0</v>
      </c>
      <c r="AR1136" s="17" t="s">
        <v>554</v>
      </c>
      <c r="AT1136" s="17" t="s">
        <v>368</v>
      </c>
      <c r="AU1136" s="17" t="s">
        <v>79</v>
      </c>
      <c r="AY1136" s="17" t="s">
        <v>254</v>
      </c>
      <c r="BE1136" s="176">
        <f>IF(N1136="základní",J1136,0)</f>
        <v>0</v>
      </c>
      <c r="BF1136" s="176">
        <f>IF(N1136="snížená",J1136,0)</f>
        <v>0</v>
      </c>
      <c r="BG1136" s="176">
        <f>IF(N1136="zákl. přenesená",J1136,0)</f>
        <v>0</v>
      </c>
      <c r="BH1136" s="176">
        <f>IF(N1136="sníž. přenesená",J1136,0)</f>
        <v>0</v>
      </c>
      <c r="BI1136" s="176">
        <f>IF(N1136="nulová",J1136,0)</f>
        <v>0</v>
      </c>
      <c r="BJ1136" s="17" t="s">
        <v>9</v>
      </c>
      <c r="BK1136" s="176">
        <f>ROUND(I1136*H1136,0)</f>
        <v>0</v>
      </c>
      <c r="BL1136" s="17" t="s">
        <v>261</v>
      </c>
      <c r="BM1136" s="17" t="s">
        <v>1773</v>
      </c>
    </row>
    <row r="1137" spans="2:65" s="11" customFormat="1" ht="13.5" x14ac:dyDescent="0.3">
      <c r="B1137" s="177"/>
      <c r="D1137" s="178" t="s">
        <v>263</v>
      </c>
      <c r="E1137" s="179" t="s">
        <v>3</v>
      </c>
      <c r="F1137" s="180" t="s">
        <v>1769</v>
      </c>
      <c r="H1137" s="181">
        <v>1394.4</v>
      </c>
      <c r="I1137" s="182"/>
      <c r="L1137" s="177"/>
      <c r="M1137" s="183"/>
      <c r="N1137" s="184"/>
      <c r="O1137" s="184"/>
      <c r="P1137" s="184"/>
      <c r="Q1137" s="184"/>
      <c r="R1137" s="184"/>
      <c r="S1137" s="184"/>
      <c r="T1137" s="185"/>
      <c r="AT1137" s="186" t="s">
        <v>263</v>
      </c>
      <c r="AU1137" s="186" t="s">
        <v>79</v>
      </c>
      <c r="AV1137" s="11" t="s">
        <v>79</v>
      </c>
      <c r="AW1137" s="11" t="s">
        <v>36</v>
      </c>
      <c r="AX1137" s="11" t="s">
        <v>9</v>
      </c>
      <c r="AY1137" s="186" t="s">
        <v>254</v>
      </c>
    </row>
    <row r="1138" spans="2:65" s="1" customFormat="1" ht="22.5" customHeight="1" x14ac:dyDescent="0.3">
      <c r="B1138" s="164"/>
      <c r="C1138" s="165" t="s">
        <v>1774</v>
      </c>
      <c r="D1138" s="165" t="s">
        <v>256</v>
      </c>
      <c r="E1138" s="166" t="s">
        <v>1775</v>
      </c>
      <c r="F1138" s="167" t="s">
        <v>1776</v>
      </c>
      <c r="G1138" s="168" t="s">
        <v>989</v>
      </c>
      <c r="H1138" s="169">
        <v>412.63200000000001</v>
      </c>
      <c r="I1138" s="170"/>
      <c r="J1138" s="171">
        <f>ROUND(I1138*H1138,0)</f>
        <v>0</v>
      </c>
      <c r="K1138" s="167" t="s">
        <v>260</v>
      </c>
      <c r="L1138" s="34"/>
      <c r="M1138" s="172" t="s">
        <v>3</v>
      </c>
      <c r="N1138" s="173" t="s">
        <v>43</v>
      </c>
      <c r="O1138" s="35"/>
      <c r="P1138" s="174">
        <f>O1138*H1138</f>
        <v>0</v>
      </c>
      <c r="Q1138" s="174">
        <v>4.6999999999999997E-5</v>
      </c>
      <c r="R1138" s="174">
        <f>Q1138*H1138</f>
        <v>1.9393703999999998E-2</v>
      </c>
      <c r="S1138" s="174">
        <v>0</v>
      </c>
      <c r="T1138" s="175">
        <f>S1138*H1138</f>
        <v>0</v>
      </c>
      <c r="AR1138" s="17" t="s">
        <v>261</v>
      </c>
      <c r="AT1138" s="17" t="s">
        <v>256</v>
      </c>
      <c r="AU1138" s="17" t="s">
        <v>79</v>
      </c>
      <c r="AY1138" s="17" t="s">
        <v>254</v>
      </c>
      <c r="BE1138" s="176">
        <f>IF(N1138="základní",J1138,0)</f>
        <v>0</v>
      </c>
      <c r="BF1138" s="176">
        <f>IF(N1138="snížená",J1138,0)</f>
        <v>0</v>
      </c>
      <c r="BG1138" s="176">
        <f>IF(N1138="zákl. přenesená",J1138,0)</f>
        <v>0</v>
      </c>
      <c r="BH1138" s="176">
        <f>IF(N1138="sníž. přenesená",J1138,0)</f>
        <v>0</v>
      </c>
      <c r="BI1138" s="176">
        <f>IF(N1138="nulová",J1138,0)</f>
        <v>0</v>
      </c>
      <c r="BJ1138" s="17" t="s">
        <v>9</v>
      </c>
      <c r="BK1138" s="176">
        <f>ROUND(I1138*H1138,0)</f>
        <v>0</v>
      </c>
      <c r="BL1138" s="17" t="s">
        <v>261</v>
      </c>
      <c r="BM1138" s="17" t="s">
        <v>1777</v>
      </c>
    </row>
    <row r="1139" spans="2:65" s="11" customFormat="1" ht="13.5" x14ac:dyDescent="0.3">
      <c r="B1139" s="177"/>
      <c r="D1139" s="178" t="s">
        <v>263</v>
      </c>
      <c r="E1139" s="179" t="s">
        <v>3</v>
      </c>
      <c r="F1139" s="180" t="s">
        <v>1778</v>
      </c>
      <c r="H1139" s="181">
        <v>412.63200000000001</v>
      </c>
      <c r="I1139" s="182"/>
      <c r="L1139" s="177"/>
      <c r="M1139" s="183"/>
      <c r="N1139" s="184"/>
      <c r="O1139" s="184"/>
      <c r="P1139" s="184"/>
      <c r="Q1139" s="184"/>
      <c r="R1139" s="184"/>
      <c r="S1139" s="184"/>
      <c r="T1139" s="185"/>
      <c r="AT1139" s="186" t="s">
        <v>263</v>
      </c>
      <c r="AU1139" s="186" t="s">
        <v>79</v>
      </c>
      <c r="AV1139" s="11" t="s">
        <v>79</v>
      </c>
      <c r="AW1139" s="11" t="s">
        <v>36</v>
      </c>
      <c r="AX1139" s="11" t="s">
        <v>9</v>
      </c>
      <c r="AY1139" s="186" t="s">
        <v>254</v>
      </c>
    </row>
    <row r="1140" spans="2:65" s="1" customFormat="1" ht="22.5" customHeight="1" x14ac:dyDescent="0.3">
      <c r="B1140" s="164"/>
      <c r="C1140" s="210" t="s">
        <v>1779</v>
      </c>
      <c r="D1140" s="210" t="s">
        <v>368</v>
      </c>
      <c r="E1140" s="211" t="s">
        <v>1780</v>
      </c>
      <c r="F1140" s="212" t="s">
        <v>1781</v>
      </c>
      <c r="G1140" s="213" t="s">
        <v>989</v>
      </c>
      <c r="H1140" s="214">
        <v>412.63200000000001</v>
      </c>
      <c r="I1140" s="215"/>
      <c r="J1140" s="216">
        <f>ROUND(I1140*H1140,0)</f>
        <v>0</v>
      </c>
      <c r="K1140" s="212" t="s">
        <v>3</v>
      </c>
      <c r="L1140" s="217"/>
      <c r="M1140" s="218" t="s">
        <v>3</v>
      </c>
      <c r="N1140" s="219" t="s">
        <v>43</v>
      </c>
      <c r="O1140" s="35"/>
      <c r="P1140" s="174">
        <f>O1140*H1140</f>
        <v>0</v>
      </c>
      <c r="Q1140" s="174">
        <v>1E-3</v>
      </c>
      <c r="R1140" s="174">
        <f>Q1140*H1140</f>
        <v>0.412632</v>
      </c>
      <c r="S1140" s="174">
        <v>0</v>
      </c>
      <c r="T1140" s="175">
        <f>S1140*H1140</f>
        <v>0</v>
      </c>
      <c r="AR1140" s="17" t="s">
        <v>554</v>
      </c>
      <c r="AT1140" s="17" t="s">
        <v>368</v>
      </c>
      <c r="AU1140" s="17" t="s">
        <v>79</v>
      </c>
      <c r="AY1140" s="17" t="s">
        <v>254</v>
      </c>
      <c r="BE1140" s="176">
        <f>IF(N1140="základní",J1140,0)</f>
        <v>0</v>
      </c>
      <c r="BF1140" s="176">
        <f>IF(N1140="snížená",J1140,0)</f>
        <v>0</v>
      </c>
      <c r="BG1140" s="176">
        <f>IF(N1140="zákl. přenesená",J1140,0)</f>
        <v>0</v>
      </c>
      <c r="BH1140" s="176">
        <f>IF(N1140="sníž. přenesená",J1140,0)</f>
        <v>0</v>
      </c>
      <c r="BI1140" s="176">
        <f>IF(N1140="nulová",J1140,0)</f>
        <v>0</v>
      </c>
      <c r="BJ1140" s="17" t="s">
        <v>9</v>
      </c>
      <c r="BK1140" s="176">
        <f>ROUND(I1140*H1140,0)</f>
        <v>0</v>
      </c>
      <c r="BL1140" s="17" t="s">
        <v>261</v>
      </c>
      <c r="BM1140" s="17" t="s">
        <v>1782</v>
      </c>
    </row>
    <row r="1141" spans="2:65" s="11" customFormat="1" ht="13.5" x14ac:dyDescent="0.3">
      <c r="B1141" s="177"/>
      <c r="D1141" s="178" t="s">
        <v>263</v>
      </c>
      <c r="E1141" s="179" t="s">
        <v>3</v>
      </c>
      <c r="F1141" s="180" t="s">
        <v>1778</v>
      </c>
      <c r="H1141" s="181">
        <v>412.63200000000001</v>
      </c>
      <c r="I1141" s="182"/>
      <c r="L1141" s="177"/>
      <c r="M1141" s="183"/>
      <c r="N1141" s="184"/>
      <c r="O1141" s="184"/>
      <c r="P1141" s="184"/>
      <c r="Q1141" s="184"/>
      <c r="R1141" s="184"/>
      <c r="S1141" s="184"/>
      <c r="T1141" s="185"/>
      <c r="AT1141" s="186" t="s">
        <v>263</v>
      </c>
      <c r="AU1141" s="186" t="s">
        <v>79</v>
      </c>
      <c r="AV1141" s="11" t="s">
        <v>79</v>
      </c>
      <c r="AW1141" s="11" t="s">
        <v>36</v>
      </c>
      <c r="AX1141" s="11" t="s">
        <v>9</v>
      </c>
      <c r="AY1141" s="186" t="s">
        <v>254</v>
      </c>
    </row>
    <row r="1142" spans="2:65" s="1" customFormat="1" ht="22.5" customHeight="1" x14ac:dyDescent="0.3">
      <c r="B1142" s="164"/>
      <c r="C1142" s="210" t="s">
        <v>1783</v>
      </c>
      <c r="D1142" s="210" t="s">
        <v>368</v>
      </c>
      <c r="E1142" s="211" t="s">
        <v>1784</v>
      </c>
      <c r="F1142" s="212" t="s">
        <v>1785</v>
      </c>
      <c r="G1142" s="213" t="s">
        <v>1098</v>
      </c>
      <c r="H1142" s="214">
        <v>1</v>
      </c>
      <c r="I1142" s="215"/>
      <c r="J1142" s="216">
        <f>ROUND(I1142*H1142,0)</f>
        <v>0</v>
      </c>
      <c r="K1142" s="212" t="s">
        <v>3</v>
      </c>
      <c r="L1142" s="217"/>
      <c r="M1142" s="218" t="s">
        <v>3</v>
      </c>
      <c r="N1142" s="219" t="s">
        <v>43</v>
      </c>
      <c r="O1142" s="35"/>
      <c r="P1142" s="174">
        <f>O1142*H1142</f>
        <v>0</v>
      </c>
      <c r="Q1142" s="174">
        <v>0.05</v>
      </c>
      <c r="R1142" s="174">
        <f>Q1142*H1142</f>
        <v>0.05</v>
      </c>
      <c r="S1142" s="174">
        <v>0</v>
      </c>
      <c r="T1142" s="175">
        <f>S1142*H1142</f>
        <v>0</v>
      </c>
      <c r="AR1142" s="17" t="s">
        <v>554</v>
      </c>
      <c r="AT1142" s="17" t="s">
        <v>368</v>
      </c>
      <c r="AU1142" s="17" t="s">
        <v>79</v>
      </c>
      <c r="AY1142" s="17" t="s">
        <v>254</v>
      </c>
      <c r="BE1142" s="176">
        <f>IF(N1142="základní",J1142,0)</f>
        <v>0</v>
      </c>
      <c r="BF1142" s="176">
        <f>IF(N1142="snížená",J1142,0)</f>
        <v>0</v>
      </c>
      <c r="BG1142" s="176">
        <f>IF(N1142="zákl. přenesená",J1142,0)</f>
        <v>0</v>
      </c>
      <c r="BH1142" s="176">
        <f>IF(N1142="sníž. přenesená",J1142,0)</f>
        <v>0</v>
      </c>
      <c r="BI1142" s="176">
        <f>IF(N1142="nulová",J1142,0)</f>
        <v>0</v>
      </c>
      <c r="BJ1142" s="17" t="s">
        <v>9</v>
      </c>
      <c r="BK1142" s="176">
        <f>ROUND(I1142*H1142,0)</f>
        <v>0</v>
      </c>
      <c r="BL1142" s="17" t="s">
        <v>261</v>
      </c>
      <c r="BM1142" s="17" t="s">
        <v>1786</v>
      </c>
    </row>
    <row r="1143" spans="2:65" s="1" customFormat="1" ht="22.5" customHeight="1" x14ac:dyDescent="0.3">
      <c r="B1143" s="164"/>
      <c r="C1143" s="165" t="s">
        <v>1787</v>
      </c>
      <c r="D1143" s="165" t="s">
        <v>256</v>
      </c>
      <c r="E1143" s="166" t="s">
        <v>1788</v>
      </c>
      <c r="F1143" s="167" t="s">
        <v>1789</v>
      </c>
      <c r="G1143" s="168" t="s">
        <v>359</v>
      </c>
      <c r="H1143" s="169">
        <v>7.4080000000000004</v>
      </c>
      <c r="I1143" s="170"/>
      <c r="J1143" s="171">
        <f>ROUND(I1143*H1143,0)</f>
        <v>0</v>
      </c>
      <c r="K1143" s="167" t="s">
        <v>260</v>
      </c>
      <c r="L1143" s="34"/>
      <c r="M1143" s="172" t="s">
        <v>3</v>
      </c>
      <c r="N1143" s="173" t="s">
        <v>43</v>
      </c>
      <c r="O1143" s="35"/>
      <c r="P1143" s="174">
        <f>O1143*H1143</f>
        <v>0</v>
      </c>
      <c r="Q1143" s="174">
        <v>0</v>
      </c>
      <c r="R1143" s="174">
        <f>Q1143*H1143</f>
        <v>0</v>
      </c>
      <c r="S1143" s="174">
        <v>0</v>
      </c>
      <c r="T1143" s="175">
        <f>S1143*H1143</f>
        <v>0</v>
      </c>
      <c r="AR1143" s="17" t="s">
        <v>261</v>
      </c>
      <c r="AT1143" s="17" t="s">
        <v>256</v>
      </c>
      <c r="AU1143" s="17" t="s">
        <v>79</v>
      </c>
      <c r="AY1143" s="17" t="s">
        <v>254</v>
      </c>
      <c r="BE1143" s="176">
        <f>IF(N1143="základní",J1143,0)</f>
        <v>0</v>
      </c>
      <c r="BF1143" s="176">
        <f>IF(N1143="snížená",J1143,0)</f>
        <v>0</v>
      </c>
      <c r="BG1143" s="176">
        <f>IF(N1143="zákl. přenesená",J1143,0)</f>
        <v>0</v>
      </c>
      <c r="BH1143" s="176">
        <f>IF(N1143="sníž. přenesená",J1143,0)</f>
        <v>0</v>
      </c>
      <c r="BI1143" s="176">
        <f>IF(N1143="nulová",J1143,0)</f>
        <v>0</v>
      </c>
      <c r="BJ1143" s="17" t="s">
        <v>9</v>
      </c>
      <c r="BK1143" s="176">
        <f>ROUND(I1143*H1143,0)</f>
        <v>0</v>
      </c>
      <c r="BL1143" s="17" t="s">
        <v>261</v>
      </c>
      <c r="BM1143" s="17" t="s">
        <v>1790</v>
      </c>
    </row>
    <row r="1144" spans="2:65" s="10" customFormat="1" ht="29.85" customHeight="1" x14ac:dyDescent="0.3">
      <c r="B1144" s="150"/>
      <c r="D1144" s="161" t="s">
        <v>71</v>
      </c>
      <c r="E1144" s="162" t="s">
        <v>1791</v>
      </c>
      <c r="F1144" s="162" t="s">
        <v>1792</v>
      </c>
      <c r="I1144" s="153"/>
      <c r="J1144" s="163">
        <f>BK1144</f>
        <v>0</v>
      </c>
      <c r="L1144" s="150"/>
      <c r="M1144" s="155"/>
      <c r="N1144" s="156"/>
      <c r="O1144" s="156"/>
      <c r="P1144" s="157">
        <f>SUM(P1145:P1152)</f>
        <v>0</v>
      </c>
      <c r="Q1144" s="156"/>
      <c r="R1144" s="157">
        <f>SUM(R1145:R1152)</f>
        <v>0.37427499999999997</v>
      </c>
      <c r="S1144" s="156"/>
      <c r="T1144" s="158">
        <f>SUM(T1145:T1152)</f>
        <v>0</v>
      </c>
      <c r="AR1144" s="151" t="s">
        <v>79</v>
      </c>
      <c r="AT1144" s="159" t="s">
        <v>71</v>
      </c>
      <c r="AU1144" s="159" t="s">
        <v>9</v>
      </c>
      <c r="AY1144" s="151" t="s">
        <v>254</v>
      </c>
      <c r="BK1144" s="160">
        <f>SUM(BK1145:BK1152)</f>
        <v>0</v>
      </c>
    </row>
    <row r="1145" spans="2:65" s="1" customFormat="1" ht="22.5" customHeight="1" x14ac:dyDescent="0.3">
      <c r="B1145" s="164"/>
      <c r="C1145" s="165" t="s">
        <v>1793</v>
      </c>
      <c r="D1145" s="165" t="s">
        <v>256</v>
      </c>
      <c r="E1145" s="166" t="s">
        <v>1794</v>
      </c>
      <c r="F1145" s="167" t="s">
        <v>1795</v>
      </c>
      <c r="G1145" s="168" t="s">
        <v>375</v>
      </c>
      <c r="H1145" s="169">
        <v>26.9</v>
      </c>
      <c r="I1145" s="170"/>
      <c r="J1145" s="171">
        <f>ROUND(I1145*H1145,0)</f>
        <v>0</v>
      </c>
      <c r="K1145" s="167" t="s">
        <v>3</v>
      </c>
      <c r="L1145" s="34"/>
      <c r="M1145" s="172" t="s">
        <v>3</v>
      </c>
      <c r="N1145" s="173" t="s">
        <v>43</v>
      </c>
      <c r="O1145" s="35"/>
      <c r="P1145" s="174">
        <f>O1145*H1145</f>
        <v>0</v>
      </c>
      <c r="Q1145" s="174">
        <v>6.6499999999999997E-3</v>
      </c>
      <c r="R1145" s="174">
        <f>Q1145*H1145</f>
        <v>0.17888499999999999</v>
      </c>
      <c r="S1145" s="174">
        <v>0</v>
      </c>
      <c r="T1145" s="175">
        <f>S1145*H1145</f>
        <v>0</v>
      </c>
      <c r="AR1145" s="17" t="s">
        <v>261</v>
      </c>
      <c r="AT1145" s="17" t="s">
        <v>256</v>
      </c>
      <c r="AU1145" s="17" t="s">
        <v>79</v>
      </c>
      <c r="AY1145" s="17" t="s">
        <v>254</v>
      </c>
      <c r="BE1145" s="176">
        <f>IF(N1145="základní",J1145,0)</f>
        <v>0</v>
      </c>
      <c r="BF1145" s="176">
        <f>IF(N1145="snížená",J1145,0)</f>
        <v>0</v>
      </c>
      <c r="BG1145" s="176">
        <f>IF(N1145="zákl. přenesená",J1145,0)</f>
        <v>0</v>
      </c>
      <c r="BH1145" s="176">
        <f>IF(N1145="sníž. přenesená",J1145,0)</f>
        <v>0</v>
      </c>
      <c r="BI1145" s="176">
        <f>IF(N1145="nulová",J1145,0)</f>
        <v>0</v>
      </c>
      <c r="BJ1145" s="17" t="s">
        <v>9</v>
      </c>
      <c r="BK1145" s="176">
        <f>ROUND(I1145*H1145,0)</f>
        <v>0</v>
      </c>
      <c r="BL1145" s="17" t="s">
        <v>261</v>
      </c>
      <c r="BM1145" s="17" t="s">
        <v>1796</v>
      </c>
    </row>
    <row r="1146" spans="2:65" s="11" customFormat="1" ht="13.5" x14ac:dyDescent="0.3">
      <c r="B1146" s="177"/>
      <c r="D1146" s="187" t="s">
        <v>263</v>
      </c>
      <c r="E1146" s="186" t="s">
        <v>3</v>
      </c>
      <c r="F1146" s="188" t="s">
        <v>1797</v>
      </c>
      <c r="H1146" s="189">
        <v>26.9</v>
      </c>
      <c r="I1146" s="182"/>
      <c r="L1146" s="177"/>
      <c r="M1146" s="183"/>
      <c r="N1146" s="184"/>
      <c r="O1146" s="184"/>
      <c r="P1146" s="184"/>
      <c r="Q1146" s="184"/>
      <c r="R1146" s="184"/>
      <c r="S1146" s="184"/>
      <c r="T1146" s="185"/>
      <c r="AT1146" s="186" t="s">
        <v>263</v>
      </c>
      <c r="AU1146" s="186" t="s">
        <v>79</v>
      </c>
      <c r="AV1146" s="11" t="s">
        <v>79</v>
      </c>
      <c r="AW1146" s="11" t="s">
        <v>36</v>
      </c>
      <c r="AX1146" s="11" t="s">
        <v>72</v>
      </c>
      <c r="AY1146" s="186" t="s">
        <v>254</v>
      </c>
    </row>
    <row r="1147" spans="2:65" s="12" customFormat="1" ht="13.5" x14ac:dyDescent="0.3">
      <c r="B1147" s="190"/>
      <c r="D1147" s="178" t="s">
        <v>263</v>
      </c>
      <c r="E1147" s="191" t="s">
        <v>3</v>
      </c>
      <c r="F1147" s="192" t="s">
        <v>277</v>
      </c>
      <c r="H1147" s="193">
        <v>26.9</v>
      </c>
      <c r="I1147" s="194"/>
      <c r="L1147" s="190"/>
      <c r="M1147" s="195"/>
      <c r="N1147" s="196"/>
      <c r="O1147" s="196"/>
      <c r="P1147" s="196"/>
      <c r="Q1147" s="196"/>
      <c r="R1147" s="196"/>
      <c r="S1147" s="196"/>
      <c r="T1147" s="197"/>
      <c r="AT1147" s="198" t="s">
        <v>263</v>
      </c>
      <c r="AU1147" s="198" t="s">
        <v>79</v>
      </c>
      <c r="AV1147" s="12" t="s">
        <v>82</v>
      </c>
      <c r="AW1147" s="12" t="s">
        <v>36</v>
      </c>
      <c r="AX1147" s="12" t="s">
        <v>9</v>
      </c>
      <c r="AY1147" s="198" t="s">
        <v>254</v>
      </c>
    </row>
    <row r="1148" spans="2:65" s="1" customFormat="1" ht="22.5" customHeight="1" x14ac:dyDescent="0.3">
      <c r="B1148" s="164"/>
      <c r="C1148" s="165" t="s">
        <v>1798</v>
      </c>
      <c r="D1148" s="165" t="s">
        <v>256</v>
      </c>
      <c r="E1148" s="166" t="s">
        <v>1799</v>
      </c>
      <c r="F1148" s="167" t="s">
        <v>1800</v>
      </c>
      <c r="G1148" s="168" t="s">
        <v>375</v>
      </c>
      <c r="H1148" s="169">
        <v>217.1</v>
      </c>
      <c r="I1148" s="170"/>
      <c r="J1148" s="171">
        <f>ROUND(I1148*H1148,0)</f>
        <v>0</v>
      </c>
      <c r="K1148" s="167" t="s">
        <v>3</v>
      </c>
      <c r="L1148" s="34"/>
      <c r="M1148" s="172" t="s">
        <v>3</v>
      </c>
      <c r="N1148" s="173" t="s">
        <v>43</v>
      </c>
      <c r="O1148" s="35"/>
      <c r="P1148" s="174">
        <f>O1148*H1148</f>
        <v>0</v>
      </c>
      <c r="Q1148" s="174">
        <v>8.9999999999999998E-4</v>
      </c>
      <c r="R1148" s="174">
        <f>Q1148*H1148</f>
        <v>0.19538999999999998</v>
      </c>
      <c r="S1148" s="174">
        <v>0</v>
      </c>
      <c r="T1148" s="175">
        <f>S1148*H1148</f>
        <v>0</v>
      </c>
      <c r="AR1148" s="17" t="s">
        <v>261</v>
      </c>
      <c r="AT1148" s="17" t="s">
        <v>256</v>
      </c>
      <c r="AU1148" s="17" t="s">
        <v>79</v>
      </c>
      <c r="AY1148" s="17" t="s">
        <v>254</v>
      </c>
      <c r="BE1148" s="176">
        <f>IF(N1148="základní",J1148,0)</f>
        <v>0</v>
      </c>
      <c r="BF1148" s="176">
        <f>IF(N1148="snížená",J1148,0)</f>
        <v>0</v>
      </c>
      <c r="BG1148" s="176">
        <f>IF(N1148="zákl. přenesená",J1148,0)</f>
        <v>0</v>
      </c>
      <c r="BH1148" s="176">
        <f>IF(N1148="sníž. přenesená",J1148,0)</f>
        <v>0</v>
      </c>
      <c r="BI1148" s="176">
        <f>IF(N1148="nulová",J1148,0)</f>
        <v>0</v>
      </c>
      <c r="BJ1148" s="17" t="s">
        <v>9</v>
      </c>
      <c r="BK1148" s="176">
        <f>ROUND(I1148*H1148,0)</f>
        <v>0</v>
      </c>
      <c r="BL1148" s="17" t="s">
        <v>261</v>
      </c>
      <c r="BM1148" s="17" t="s">
        <v>1801</v>
      </c>
    </row>
    <row r="1149" spans="2:65" s="11" customFormat="1" ht="13.5" x14ac:dyDescent="0.3">
      <c r="B1149" s="177"/>
      <c r="D1149" s="187" t="s">
        <v>263</v>
      </c>
      <c r="E1149" s="186" t="s">
        <v>3</v>
      </c>
      <c r="F1149" s="188" t="s">
        <v>181</v>
      </c>
      <c r="H1149" s="189">
        <v>199</v>
      </c>
      <c r="I1149" s="182"/>
      <c r="L1149" s="177"/>
      <c r="M1149" s="183"/>
      <c r="N1149" s="184"/>
      <c r="O1149" s="184"/>
      <c r="P1149" s="184"/>
      <c r="Q1149" s="184"/>
      <c r="R1149" s="184"/>
      <c r="S1149" s="184"/>
      <c r="T1149" s="185"/>
      <c r="AT1149" s="186" t="s">
        <v>263</v>
      </c>
      <c r="AU1149" s="186" t="s">
        <v>79</v>
      </c>
      <c r="AV1149" s="11" t="s">
        <v>79</v>
      </c>
      <c r="AW1149" s="11" t="s">
        <v>36</v>
      </c>
      <c r="AX1149" s="11" t="s">
        <v>72</v>
      </c>
      <c r="AY1149" s="186" t="s">
        <v>254</v>
      </c>
    </row>
    <row r="1150" spans="2:65" s="11" customFormat="1" ht="13.5" x14ac:dyDescent="0.3">
      <c r="B1150" s="177"/>
      <c r="D1150" s="187" t="s">
        <v>263</v>
      </c>
      <c r="E1150" s="186" t="s">
        <v>3</v>
      </c>
      <c r="F1150" s="188" t="s">
        <v>185</v>
      </c>
      <c r="H1150" s="189">
        <v>18.100000000000001</v>
      </c>
      <c r="I1150" s="182"/>
      <c r="L1150" s="177"/>
      <c r="M1150" s="183"/>
      <c r="N1150" s="184"/>
      <c r="O1150" s="184"/>
      <c r="P1150" s="184"/>
      <c r="Q1150" s="184"/>
      <c r="R1150" s="184"/>
      <c r="S1150" s="184"/>
      <c r="T1150" s="185"/>
      <c r="AT1150" s="186" t="s">
        <v>263</v>
      </c>
      <c r="AU1150" s="186" t="s">
        <v>79</v>
      </c>
      <c r="AV1150" s="11" t="s">
        <v>79</v>
      </c>
      <c r="AW1150" s="11" t="s">
        <v>36</v>
      </c>
      <c r="AX1150" s="11" t="s">
        <v>72</v>
      </c>
      <c r="AY1150" s="186" t="s">
        <v>254</v>
      </c>
    </row>
    <row r="1151" spans="2:65" s="12" customFormat="1" ht="13.5" x14ac:dyDescent="0.3">
      <c r="B1151" s="190"/>
      <c r="D1151" s="178" t="s">
        <v>263</v>
      </c>
      <c r="E1151" s="191" t="s">
        <v>3</v>
      </c>
      <c r="F1151" s="192" t="s">
        <v>277</v>
      </c>
      <c r="H1151" s="193">
        <v>217.1</v>
      </c>
      <c r="I1151" s="194"/>
      <c r="L1151" s="190"/>
      <c r="M1151" s="195"/>
      <c r="N1151" s="196"/>
      <c r="O1151" s="196"/>
      <c r="P1151" s="196"/>
      <c r="Q1151" s="196"/>
      <c r="R1151" s="196"/>
      <c r="S1151" s="196"/>
      <c r="T1151" s="197"/>
      <c r="AT1151" s="198" t="s">
        <v>263</v>
      </c>
      <c r="AU1151" s="198" t="s">
        <v>79</v>
      </c>
      <c r="AV1151" s="12" t="s">
        <v>82</v>
      </c>
      <c r="AW1151" s="12" t="s">
        <v>36</v>
      </c>
      <c r="AX1151" s="12" t="s">
        <v>9</v>
      </c>
      <c r="AY1151" s="198" t="s">
        <v>254</v>
      </c>
    </row>
    <row r="1152" spans="2:65" s="1" customFormat="1" ht="22.5" customHeight="1" x14ac:dyDescent="0.3">
      <c r="B1152" s="164"/>
      <c r="C1152" s="165" t="s">
        <v>1802</v>
      </c>
      <c r="D1152" s="165" t="s">
        <v>256</v>
      </c>
      <c r="E1152" s="166" t="s">
        <v>1803</v>
      </c>
      <c r="F1152" s="167" t="s">
        <v>1804</v>
      </c>
      <c r="G1152" s="168" t="s">
        <v>359</v>
      </c>
      <c r="H1152" s="169">
        <v>0.374</v>
      </c>
      <c r="I1152" s="170"/>
      <c r="J1152" s="171">
        <f>ROUND(I1152*H1152,0)</f>
        <v>0</v>
      </c>
      <c r="K1152" s="167" t="s">
        <v>260</v>
      </c>
      <c r="L1152" s="34"/>
      <c r="M1152" s="172" t="s">
        <v>3</v>
      </c>
      <c r="N1152" s="173" t="s">
        <v>43</v>
      </c>
      <c r="O1152" s="35"/>
      <c r="P1152" s="174">
        <f>O1152*H1152</f>
        <v>0</v>
      </c>
      <c r="Q1152" s="174">
        <v>0</v>
      </c>
      <c r="R1152" s="174">
        <f>Q1152*H1152</f>
        <v>0</v>
      </c>
      <c r="S1152" s="174">
        <v>0</v>
      </c>
      <c r="T1152" s="175">
        <f>S1152*H1152</f>
        <v>0</v>
      </c>
      <c r="AR1152" s="17" t="s">
        <v>261</v>
      </c>
      <c r="AT1152" s="17" t="s">
        <v>256</v>
      </c>
      <c r="AU1152" s="17" t="s">
        <v>79</v>
      </c>
      <c r="AY1152" s="17" t="s">
        <v>254</v>
      </c>
      <c r="BE1152" s="176">
        <f>IF(N1152="základní",J1152,0)</f>
        <v>0</v>
      </c>
      <c r="BF1152" s="176">
        <f>IF(N1152="snížená",J1152,0)</f>
        <v>0</v>
      </c>
      <c r="BG1152" s="176">
        <f>IF(N1152="zákl. přenesená",J1152,0)</f>
        <v>0</v>
      </c>
      <c r="BH1152" s="176">
        <f>IF(N1152="sníž. přenesená",J1152,0)</f>
        <v>0</v>
      </c>
      <c r="BI1152" s="176">
        <f>IF(N1152="nulová",J1152,0)</f>
        <v>0</v>
      </c>
      <c r="BJ1152" s="17" t="s">
        <v>9</v>
      </c>
      <c r="BK1152" s="176">
        <f>ROUND(I1152*H1152,0)</f>
        <v>0</v>
      </c>
      <c r="BL1152" s="17" t="s">
        <v>261</v>
      </c>
      <c r="BM1152" s="17" t="s">
        <v>1805</v>
      </c>
    </row>
    <row r="1153" spans="2:65" s="10" customFormat="1" ht="29.85" customHeight="1" x14ac:dyDescent="0.3">
      <c r="B1153" s="150"/>
      <c r="D1153" s="161" t="s">
        <v>71</v>
      </c>
      <c r="E1153" s="162" t="s">
        <v>1806</v>
      </c>
      <c r="F1153" s="162" t="s">
        <v>1807</v>
      </c>
      <c r="I1153" s="153"/>
      <c r="J1153" s="163">
        <f>BK1153</f>
        <v>0</v>
      </c>
      <c r="L1153" s="150"/>
      <c r="M1153" s="155"/>
      <c r="N1153" s="156"/>
      <c r="O1153" s="156"/>
      <c r="P1153" s="157">
        <f>SUM(P1154:P1172)</f>
        <v>0</v>
      </c>
      <c r="Q1153" s="156"/>
      <c r="R1153" s="157">
        <f>SUM(R1154:R1172)</f>
        <v>0.19457448750000003</v>
      </c>
      <c r="S1153" s="156"/>
      <c r="T1153" s="158">
        <f>SUM(T1154:T1172)</f>
        <v>0</v>
      </c>
      <c r="AR1153" s="151" t="s">
        <v>79</v>
      </c>
      <c r="AT1153" s="159" t="s">
        <v>71</v>
      </c>
      <c r="AU1153" s="159" t="s">
        <v>9</v>
      </c>
      <c r="AY1153" s="151" t="s">
        <v>254</v>
      </c>
      <c r="BK1153" s="160">
        <f>SUM(BK1154:BK1172)</f>
        <v>0</v>
      </c>
    </row>
    <row r="1154" spans="2:65" s="1" customFormat="1" ht="22.5" customHeight="1" x14ac:dyDescent="0.3">
      <c r="B1154" s="164"/>
      <c r="C1154" s="165" t="s">
        <v>1808</v>
      </c>
      <c r="D1154" s="165" t="s">
        <v>256</v>
      </c>
      <c r="E1154" s="166" t="s">
        <v>1809</v>
      </c>
      <c r="F1154" s="167" t="s">
        <v>1810</v>
      </c>
      <c r="G1154" s="168" t="s">
        <v>375</v>
      </c>
      <c r="H1154" s="169">
        <v>576.51700000000005</v>
      </c>
      <c r="I1154" s="170"/>
      <c r="J1154" s="171">
        <f>ROUND(I1154*H1154,0)</f>
        <v>0</v>
      </c>
      <c r="K1154" s="167" t="s">
        <v>260</v>
      </c>
      <c r="L1154" s="34"/>
      <c r="M1154" s="172" t="s">
        <v>3</v>
      </c>
      <c r="N1154" s="173" t="s">
        <v>43</v>
      </c>
      <c r="O1154" s="35"/>
      <c r="P1154" s="174">
        <f>O1154*H1154</f>
        <v>0</v>
      </c>
      <c r="Q1154" s="174">
        <v>3.3750000000000002E-4</v>
      </c>
      <c r="R1154" s="174">
        <f>Q1154*H1154</f>
        <v>0.19457448750000003</v>
      </c>
      <c r="S1154" s="174">
        <v>0</v>
      </c>
      <c r="T1154" s="175">
        <f>S1154*H1154</f>
        <v>0</v>
      </c>
      <c r="AR1154" s="17" t="s">
        <v>261</v>
      </c>
      <c r="AT1154" s="17" t="s">
        <v>256</v>
      </c>
      <c r="AU1154" s="17" t="s">
        <v>79</v>
      </c>
      <c r="AY1154" s="17" t="s">
        <v>254</v>
      </c>
      <c r="BE1154" s="176">
        <f>IF(N1154="základní",J1154,0)</f>
        <v>0</v>
      </c>
      <c r="BF1154" s="176">
        <f>IF(N1154="snížená",J1154,0)</f>
        <v>0</v>
      </c>
      <c r="BG1154" s="176">
        <f>IF(N1154="zákl. přenesená",J1154,0)</f>
        <v>0</v>
      </c>
      <c r="BH1154" s="176">
        <f>IF(N1154="sníž. přenesená",J1154,0)</f>
        <v>0</v>
      </c>
      <c r="BI1154" s="176">
        <f>IF(N1154="nulová",J1154,0)</f>
        <v>0</v>
      </c>
      <c r="BJ1154" s="17" t="s">
        <v>9</v>
      </c>
      <c r="BK1154" s="176">
        <f>ROUND(I1154*H1154,0)</f>
        <v>0</v>
      </c>
      <c r="BL1154" s="17" t="s">
        <v>261</v>
      </c>
      <c r="BM1154" s="17" t="s">
        <v>1811</v>
      </c>
    </row>
    <row r="1155" spans="2:65" s="11" customFormat="1" ht="13.5" x14ac:dyDescent="0.3">
      <c r="B1155" s="177"/>
      <c r="D1155" s="187" t="s">
        <v>263</v>
      </c>
      <c r="E1155" s="186" t="s">
        <v>3</v>
      </c>
      <c r="F1155" s="188" t="s">
        <v>1812</v>
      </c>
      <c r="H1155" s="189">
        <v>58</v>
      </c>
      <c r="I1155" s="182"/>
      <c r="L1155" s="177"/>
      <c r="M1155" s="183"/>
      <c r="N1155" s="184"/>
      <c r="O1155" s="184"/>
      <c r="P1155" s="184"/>
      <c r="Q1155" s="184"/>
      <c r="R1155" s="184"/>
      <c r="S1155" s="184"/>
      <c r="T1155" s="185"/>
      <c r="AT1155" s="186" t="s">
        <v>263</v>
      </c>
      <c r="AU1155" s="186" t="s">
        <v>79</v>
      </c>
      <c r="AV1155" s="11" t="s">
        <v>79</v>
      </c>
      <c r="AW1155" s="11" t="s">
        <v>36</v>
      </c>
      <c r="AX1155" s="11" t="s">
        <v>72</v>
      </c>
      <c r="AY1155" s="186" t="s">
        <v>254</v>
      </c>
    </row>
    <row r="1156" spans="2:65" s="11" customFormat="1" ht="13.5" x14ac:dyDescent="0.3">
      <c r="B1156" s="177"/>
      <c r="D1156" s="187" t="s">
        <v>263</v>
      </c>
      <c r="E1156" s="186" t="s">
        <v>3</v>
      </c>
      <c r="F1156" s="188" t="s">
        <v>1813</v>
      </c>
      <c r="H1156" s="189">
        <v>40.841000000000001</v>
      </c>
      <c r="I1156" s="182"/>
      <c r="L1156" s="177"/>
      <c r="M1156" s="183"/>
      <c r="N1156" s="184"/>
      <c r="O1156" s="184"/>
      <c r="P1156" s="184"/>
      <c r="Q1156" s="184"/>
      <c r="R1156" s="184"/>
      <c r="S1156" s="184"/>
      <c r="T1156" s="185"/>
      <c r="AT1156" s="186" t="s">
        <v>263</v>
      </c>
      <c r="AU1156" s="186" t="s">
        <v>79</v>
      </c>
      <c r="AV1156" s="11" t="s">
        <v>79</v>
      </c>
      <c r="AW1156" s="11" t="s">
        <v>36</v>
      </c>
      <c r="AX1156" s="11" t="s">
        <v>72</v>
      </c>
      <c r="AY1156" s="186" t="s">
        <v>254</v>
      </c>
    </row>
    <row r="1157" spans="2:65" s="11" customFormat="1" ht="13.5" x14ac:dyDescent="0.3">
      <c r="B1157" s="177"/>
      <c r="D1157" s="187" t="s">
        <v>263</v>
      </c>
      <c r="E1157" s="186" t="s">
        <v>3</v>
      </c>
      <c r="F1157" s="188" t="s">
        <v>1814</v>
      </c>
      <c r="H1157" s="189">
        <v>7.8540000000000001</v>
      </c>
      <c r="I1157" s="182"/>
      <c r="L1157" s="177"/>
      <c r="M1157" s="183"/>
      <c r="N1157" s="184"/>
      <c r="O1157" s="184"/>
      <c r="P1157" s="184"/>
      <c r="Q1157" s="184"/>
      <c r="R1157" s="184"/>
      <c r="S1157" s="184"/>
      <c r="T1157" s="185"/>
      <c r="AT1157" s="186" t="s">
        <v>263</v>
      </c>
      <c r="AU1157" s="186" t="s">
        <v>79</v>
      </c>
      <c r="AV1157" s="11" t="s">
        <v>79</v>
      </c>
      <c r="AW1157" s="11" t="s">
        <v>36</v>
      </c>
      <c r="AX1157" s="11" t="s">
        <v>72</v>
      </c>
      <c r="AY1157" s="186" t="s">
        <v>254</v>
      </c>
    </row>
    <row r="1158" spans="2:65" s="12" customFormat="1" ht="13.5" x14ac:dyDescent="0.3">
      <c r="B1158" s="190"/>
      <c r="D1158" s="187" t="s">
        <v>263</v>
      </c>
      <c r="E1158" s="198" t="s">
        <v>3</v>
      </c>
      <c r="F1158" s="199" t="s">
        <v>1346</v>
      </c>
      <c r="H1158" s="200">
        <v>106.69499999999999</v>
      </c>
      <c r="I1158" s="194"/>
      <c r="L1158" s="190"/>
      <c r="M1158" s="195"/>
      <c r="N1158" s="196"/>
      <c r="O1158" s="196"/>
      <c r="P1158" s="196"/>
      <c r="Q1158" s="196"/>
      <c r="R1158" s="196"/>
      <c r="S1158" s="196"/>
      <c r="T1158" s="197"/>
      <c r="AT1158" s="198" t="s">
        <v>263</v>
      </c>
      <c r="AU1158" s="198" t="s">
        <v>79</v>
      </c>
      <c r="AV1158" s="12" t="s">
        <v>82</v>
      </c>
      <c r="AW1158" s="12" t="s">
        <v>36</v>
      </c>
      <c r="AX1158" s="12" t="s">
        <v>72</v>
      </c>
      <c r="AY1158" s="198" t="s">
        <v>254</v>
      </c>
    </row>
    <row r="1159" spans="2:65" s="11" customFormat="1" ht="13.5" x14ac:dyDescent="0.3">
      <c r="B1159" s="177"/>
      <c r="D1159" s="187" t="s">
        <v>263</v>
      </c>
      <c r="E1159" s="186" t="s">
        <v>3</v>
      </c>
      <c r="F1159" s="188" t="s">
        <v>1815</v>
      </c>
      <c r="H1159" s="189">
        <v>47.124000000000002</v>
      </c>
      <c r="I1159" s="182"/>
      <c r="L1159" s="177"/>
      <c r="M1159" s="183"/>
      <c r="N1159" s="184"/>
      <c r="O1159" s="184"/>
      <c r="P1159" s="184"/>
      <c r="Q1159" s="184"/>
      <c r="R1159" s="184"/>
      <c r="S1159" s="184"/>
      <c r="T1159" s="185"/>
      <c r="AT1159" s="186" t="s">
        <v>263</v>
      </c>
      <c r="AU1159" s="186" t="s">
        <v>79</v>
      </c>
      <c r="AV1159" s="11" t="s">
        <v>79</v>
      </c>
      <c r="AW1159" s="11" t="s">
        <v>36</v>
      </c>
      <c r="AX1159" s="11" t="s">
        <v>72</v>
      </c>
      <c r="AY1159" s="186" t="s">
        <v>254</v>
      </c>
    </row>
    <row r="1160" spans="2:65" s="12" customFormat="1" ht="13.5" x14ac:dyDescent="0.3">
      <c r="B1160" s="190"/>
      <c r="D1160" s="187" t="s">
        <v>263</v>
      </c>
      <c r="E1160" s="198" t="s">
        <v>3</v>
      </c>
      <c r="F1160" s="199" t="s">
        <v>1348</v>
      </c>
      <c r="H1160" s="200">
        <v>47.124000000000002</v>
      </c>
      <c r="I1160" s="194"/>
      <c r="L1160" s="190"/>
      <c r="M1160" s="195"/>
      <c r="N1160" s="196"/>
      <c r="O1160" s="196"/>
      <c r="P1160" s="196"/>
      <c r="Q1160" s="196"/>
      <c r="R1160" s="196"/>
      <c r="S1160" s="196"/>
      <c r="T1160" s="197"/>
      <c r="AT1160" s="198" t="s">
        <v>263</v>
      </c>
      <c r="AU1160" s="198" t="s">
        <v>79</v>
      </c>
      <c r="AV1160" s="12" t="s">
        <v>82</v>
      </c>
      <c r="AW1160" s="12" t="s">
        <v>36</v>
      </c>
      <c r="AX1160" s="12" t="s">
        <v>72</v>
      </c>
      <c r="AY1160" s="198" t="s">
        <v>254</v>
      </c>
    </row>
    <row r="1161" spans="2:65" s="11" customFormat="1" ht="13.5" x14ac:dyDescent="0.3">
      <c r="B1161" s="177"/>
      <c r="D1161" s="187" t="s">
        <v>263</v>
      </c>
      <c r="E1161" s="186" t="s">
        <v>3</v>
      </c>
      <c r="F1161" s="188" t="s">
        <v>1816</v>
      </c>
      <c r="H1161" s="189">
        <v>83.2</v>
      </c>
      <c r="I1161" s="182"/>
      <c r="L1161" s="177"/>
      <c r="M1161" s="183"/>
      <c r="N1161" s="184"/>
      <c r="O1161" s="184"/>
      <c r="P1161" s="184"/>
      <c r="Q1161" s="184"/>
      <c r="R1161" s="184"/>
      <c r="S1161" s="184"/>
      <c r="T1161" s="185"/>
      <c r="AT1161" s="186" t="s">
        <v>263</v>
      </c>
      <c r="AU1161" s="186" t="s">
        <v>79</v>
      </c>
      <c r="AV1161" s="11" t="s">
        <v>79</v>
      </c>
      <c r="AW1161" s="11" t="s">
        <v>36</v>
      </c>
      <c r="AX1161" s="11" t="s">
        <v>72</v>
      </c>
      <c r="AY1161" s="186" t="s">
        <v>254</v>
      </c>
    </row>
    <row r="1162" spans="2:65" s="11" customFormat="1" ht="13.5" x14ac:dyDescent="0.3">
      <c r="B1162" s="177"/>
      <c r="D1162" s="187" t="s">
        <v>263</v>
      </c>
      <c r="E1162" s="186" t="s">
        <v>3</v>
      </c>
      <c r="F1162" s="188" t="s">
        <v>1817</v>
      </c>
      <c r="H1162" s="189">
        <v>8.5120000000000005</v>
      </c>
      <c r="I1162" s="182"/>
      <c r="L1162" s="177"/>
      <c r="M1162" s="183"/>
      <c r="N1162" s="184"/>
      <c r="O1162" s="184"/>
      <c r="P1162" s="184"/>
      <c r="Q1162" s="184"/>
      <c r="R1162" s="184"/>
      <c r="S1162" s="184"/>
      <c r="T1162" s="185"/>
      <c r="AT1162" s="186" t="s">
        <v>263</v>
      </c>
      <c r="AU1162" s="186" t="s">
        <v>79</v>
      </c>
      <c r="AV1162" s="11" t="s">
        <v>79</v>
      </c>
      <c r="AW1162" s="11" t="s">
        <v>36</v>
      </c>
      <c r="AX1162" s="11" t="s">
        <v>72</v>
      </c>
      <c r="AY1162" s="186" t="s">
        <v>254</v>
      </c>
    </row>
    <row r="1163" spans="2:65" s="11" customFormat="1" ht="13.5" x14ac:dyDescent="0.3">
      <c r="B1163" s="177"/>
      <c r="D1163" s="187" t="s">
        <v>263</v>
      </c>
      <c r="E1163" s="186" t="s">
        <v>3</v>
      </c>
      <c r="F1163" s="188" t="s">
        <v>1818</v>
      </c>
      <c r="H1163" s="189">
        <v>12.000999999999999</v>
      </c>
      <c r="I1163" s="182"/>
      <c r="L1163" s="177"/>
      <c r="M1163" s="183"/>
      <c r="N1163" s="184"/>
      <c r="O1163" s="184"/>
      <c r="P1163" s="184"/>
      <c r="Q1163" s="184"/>
      <c r="R1163" s="184"/>
      <c r="S1163" s="184"/>
      <c r="T1163" s="185"/>
      <c r="AT1163" s="186" t="s">
        <v>263</v>
      </c>
      <c r="AU1163" s="186" t="s">
        <v>79</v>
      </c>
      <c r="AV1163" s="11" t="s">
        <v>79</v>
      </c>
      <c r="AW1163" s="11" t="s">
        <v>36</v>
      </c>
      <c r="AX1163" s="11" t="s">
        <v>72</v>
      </c>
      <c r="AY1163" s="186" t="s">
        <v>254</v>
      </c>
    </row>
    <row r="1164" spans="2:65" s="12" customFormat="1" ht="13.5" x14ac:dyDescent="0.3">
      <c r="B1164" s="190"/>
      <c r="D1164" s="187" t="s">
        <v>263</v>
      </c>
      <c r="E1164" s="198" t="s">
        <v>3</v>
      </c>
      <c r="F1164" s="199" t="s">
        <v>1422</v>
      </c>
      <c r="H1164" s="200">
        <v>103.71299999999999</v>
      </c>
      <c r="I1164" s="194"/>
      <c r="L1164" s="190"/>
      <c r="M1164" s="195"/>
      <c r="N1164" s="196"/>
      <c r="O1164" s="196"/>
      <c r="P1164" s="196"/>
      <c r="Q1164" s="196"/>
      <c r="R1164" s="196"/>
      <c r="S1164" s="196"/>
      <c r="T1164" s="197"/>
      <c r="AT1164" s="198" t="s">
        <v>263</v>
      </c>
      <c r="AU1164" s="198" t="s">
        <v>79</v>
      </c>
      <c r="AV1164" s="12" t="s">
        <v>82</v>
      </c>
      <c r="AW1164" s="12" t="s">
        <v>36</v>
      </c>
      <c r="AX1164" s="12" t="s">
        <v>72</v>
      </c>
      <c r="AY1164" s="198" t="s">
        <v>254</v>
      </c>
    </row>
    <row r="1165" spans="2:65" s="11" customFormat="1" ht="13.5" x14ac:dyDescent="0.3">
      <c r="B1165" s="177"/>
      <c r="D1165" s="187" t="s">
        <v>263</v>
      </c>
      <c r="E1165" s="186" t="s">
        <v>3</v>
      </c>
      <c r="F1165" s="188" t="s">
        <v>1819</v>
      </c>
      <c r="H1165" s="189">
        <v>63.96</v>
      </c>
      <c r="I1165" s="182"/>
      <c r="L1165" s="177"/>
      <c r="M1165" s="183"/>
      <c r="N1165" s="184"/>
      <c r="O1165" s="184"/>
      <c r="P1165" s="184"/>
      <c r="Q1165" s="184"/>
      <c r="R1165" s="184"/>
      <c r="S1165" s="184"/>
      <c r="T1165" s="185"/>
      <c r="AT1165" s="186" t="s">
        <v>263</v>
      </c>
      <c r="AU1165" s="186" t="s">
        <v>79</v>
      </c>
      <c r="AV1165" s="11" t="s">
        <v>79</v>
      </c>
      <c r="AW1165" s="11" t="s">
        <v>36</v>
      </c>
      <c r="AX1165" s="11" t="s">
        <v>72</v>
      </c>
      <c r="AY1165" s="186" t="s">
        <v>254</v>
      </c>
    </row>
    <row r="1166" spans="2:65" s="11" customFormat="1" ht="13.5" x14ac:dyDescent="0.3">
      <c r="B1166" s="177"/>
      <c r="D1166" s="187" t="s">
        <v>263</v>
      </c>
      <c r="E1166" s="186" t="s">
        <v>3</v>
      </c>
      <c r="F1166" s="188" t="s">
        <v>1820</v>
      </c>
      <c r="H1166" s="189">
        <v>5.6319999999999997</v>
      </c>
      <c r="I1166" s="182"/>
      <c r="L1166" s="177"/>
      <c r="M1166" s="183"/>
      <c r="N1166" s="184"/>
      <c r="O1166" s="184"/>
      <c r="P1166" s="184"/>
      <c r="Q1166" s="184"/>
      <c r="R1166" s="184"/>
      <c r="S1166" s="184"/>
      <c r="T1166" s="185"/>
      <c r="AT1166" s="186" t="s">
        <v>263</v>
      </c>
      <c r="AU1166" s="186" t="s">
        <v>79</v>
      </c>
      <c r="AV1166" s="11" t="s">
        <v>79</v>
      </c>
      <c r="AW1166" s="11" t="s">
        <v>36</v>
      </c>
      <c r="AX1166" s="11" t="s">
        <v>72</v>
      </c>
      <c r="AY1166" s="186" t="s">
        <v>254</v>
      </c>
    </row>
    <row r="1167" spans="2:65" s="11" customFormat="1" ht="13.5" x14ac:dyDescent="0.3">
      <c r="B1167" s="177"/>
      <c r="D1167" s="187" t="s">
        <v>263</v>
      </c>
      <c r="E1167" s="186" t="s">
        <v>3</v>
      </c>
      <c r="F1167" s="188" t="s">
        <v>1821</v>
      </c>
      <c r="H1167" s="189">
        <v>1.92</v>
      </c>
      <c r="I1167" s="182"/>
      <c r="L1167" s="177"/>
      <c r="M1167" s="183"/>
      <c r="N1167" s="184"/>
      <c r="O1167" s="184"/>
      <c r="P1167" s="184"/>
      <c r="Q1167" s="184"/>
      <c r="R1167" s="184"/>
      <c r="S1167" s="184"/>
      <c r="T1167" s="185"/>
      <c r="AT1167" s="186" t="s">
        <v>263</v>
      </c>
      <c r="AU1167" s="186" t="s">
        <v>79</v>
      </c>
      <c r="AV1167" s="11" t="s">
        <v>79</v>
      </c>
      <c r="AW1167" s="11" t="s">
        <v>36</v>
      </c>
      <c r="AX1167" s="11" t="s">
        <v>72</v>
      </c>
      <c r="AY1167" s="186" t="s">
        <v>254</v>
      </c>
    </row>
    <row r="1168" spans="2:65" s="11" customFormat="1" ht="13.5" x14ac:dyDescent="0.3">
      <c r="B1168" s="177"/>
      <c r="D1168" s="187" t="s">
        <v>263</v>
      </c>
      <c r="E1168" s="186" t="s">
        <v>3</v>
      </c>
      <c r="F1168" s="188" t="s">
        <v>1822</v>
      </c>
      <c r="H1168" s="189">
        <v>61.384</v>
      </c>
      <c r="I1168" s="182"/>
      <c r="L1168" s="177"/>
      <c r="M1168" s="183"/>
      <c r="N1168" s="184"/>
      <c r="O1168" s="184"/>
      <c r="P1168" s="184"/>
      <c r="Q1168" s="184"/>
      <c r="R1168" s="184"/>
      <c r="S1168" s="184"/>
      <c r="T1168" s="185"/>
      <c r="AT1168" s="186" t="s">
        <v>263</v>
      </c>
      <c r="AU1168" s="186" t="s">
        <v>79</v>
      </c>
      <c r="AV1168" s="11" t="s">
        <v>79</v>
      </c>
      <c r="AW1168" s="11" t="s">
        <v>36</v>
      </c>
      <c r="AX1168" s="11" t="s">
        <v>72</v>
      </c>
      <c r="AY1168" s="186" t="s">
        <v>254</v>
      </c>
    </row>
    <row r="1169" spans="2:65" s="11" customFormat="1" ht="13.5" x14ac:dyDescent="0.3">
      <c r="B1169" s="177"/>
      <c r="D1169" s="187" t="s">
        <v>263</v>
      </c>
      <c r="E1169" s="186" t="s">
        <v>3</v>
      </c>
      <c r="F1169" s="188" t="s">
        <v>1823</v>
      </c>
      <c r="H1169" s="189">
        <v>161.899</v>
      </c>
      <c r="I1169" s="182"/>
      <c r="L1169" s="177"/>
      <c r="M1169" s="183"/>
      <c r="N1169" s="184"/>
      <c r="O1169" s="184"/>
      <c r="P1169" s="184"/>
      <c r="Q1169" s="184"/>
      <c r="R1169" s="184"/>
      <c r="S1169" s="184"/>
      <c r="T1169" s="185"/>
      <c r="AT1169" s="186" t="s">
        <v>263</v>
      </c>
      <c r="AU1169" s="186" t="s">
        <v>79</v>
      </c>
      <c r="AV1169" s="11" t="s">
        <v>79</v>
      </c>
      <c r="AW1169" s="11" t="s">
        <v>36</v>
      </c>
      <c r="AX1169" s="11" t="s">
        <v>72</v>
      </c>
      <c r="AY1169" s="186" t="s">
        <v>254</v>
      </c>
    </row>
    <row r="1170" spans="2:65" s="11" customFormat="1" ht="13.5" x14ac:dyDescent="0.3">
      <c r="B1170" s="177"/>
      <c r="D1170" s="187" t="s">
        <v>263</v>
      </c>
      <c r="E1170" s="186" t="s">
        <v>3</v>
      </c>
      <c r="F1170" s="188" t="s">
        <v>1824</v>
      </c>
      <c r="H1170" s="189">
        <v>24.19</v>
      </c>
      <c r="I1170" s="182"/>
      <c r="L1170" s="177"/>
      <c r="M1170" s="183"/>
      <c r="N1170" s="184"/>
      <c r="O1170" s="184"/>
      <c r="P1170" s="184"/>
      <c r="Q1170" s="184"/>
      <c r="R1170" s="184"/>
      <c r="S1170" s="184"/>
      <c r="T1170" s="185"/>
      <c r="AT1170" s="186" t="s">
        <v>263</v>
      </c>
      <c r="AU1170" s="186" t="s">
        <v>79</v>
      </c>
      <c r="AV1170" s="11" t="s">
        <v>79</v>
      </c>
      <c r="AW1170" s="11" t="s">
        <v>36</v>
      </c>
      <c r="AX1170" s="11" t="s">
        <v>72</v>
      </c>
      <c r="AY1170" s="186" t="s">
        <v>254</v>
      </c>
    </row>
    <row r="1171" spans="2:65" s="12" customFormat="1" ht="13.5" x14ac:dyDescent="0.3">
      <c r="B1171" s="190"/>
      <c r="D1171" s="187" t="s">
        <v>263</v>
      </c>
      <c r="E1171" s="198" t="s">
        <v>3</v>
      </c>
      <c r="F1171" s="199" t="s">
        <v>1429</v>
      </c>
      <c r="H1171" s="200">
        <v>318.98500000000001</v>
      </c>
      <c r="I1171" s="194"/>
      <c r="L1171" s="190"/>
      <c r="M1171" s="195"/>
      <c r="N1171" s="196"/>
      <c r="O1171" s="196"/>
      <c r="P1171" s="196"/>
      <c r="Q1171" s="196"/>
      <c r="R1171" s="196"/>
      <c r="S1171" s="196"/>
      <c r="T1171" s="197"/>
      <c r="AT1171" s="198" t="s">
        <v>263</v>
      </c>
      <c r="AU1171" s="198" t="s">
        <v>79</v>
      </c>
      <c r="AV1171" s="12" t="s">
        <v>82</v>
      </c>
      <c r="AW1171" s="12" t="s">
        <v>36</v>
      </c>
      <c r="AX1171" s="12" t="s">
        <v>72</v>
      </c>
      <c r="AY1171" s="198" t="s">
        <v>254</v>
      </c>
    </row>
    <row r="1172" spans="2:65" s="13" customFormat="1" ht="13.5" x14ac:dyDescent="0.3">
      <c r="B1172" s="201"/>
      <c r="D1172" s="187" t="s">
        <v>263</v>
      </c>
      <c r="E1172" s="220" t="s">
        <v>3</v>
      </c>
      <c r="F1172" s="221" t="s">
        <v>326</v>
      </c>
      <c r="H1172" s="222">
        <v>576.51700000000005</v>
      </c>
      <c r="I1172" s="205"/>
      <c r="L1172" s="201"/>
      <c r="M1172" s="206"/>
      <c r="N1172" s="207"/>
      <c r="O1172" s="207"/>
      <c r="P1172" s="207"/>
      <c r="Q1172" s="207"/>
      <c r="R1172" s="207"/>
      <c r="S1172" s="207"/>
      <c r="T1172" s="208"/>
      <c r="AT1172" s="209" t="s">
        <v>263</v>
      </c>
      <c r="AU1172" s="209" t="s">
        <v>79</v>
      </c>
      <c r="AV1172" s="13" t="s">
        <v>85</v>
      </c>
      <c r="AW1172" s="13" t="s">
        <v>36</v>
      </c>
      <c r="AX1172" s="13" t="s">
        <v>9</v>
      </c>
      <c r="AY1172" s="209" t="s">
        <v>254</v>
      </c>
    </row>
    <row r="1173" spans="2:65" s="10" customFormat="1" ht="29.85" customHeight="1" x14ac:dyDescent="0.3">
      <c r="B1173" s="150"/>
      <c r="D1173" s="161" t="s">
        <v>71</v>
      </c>
      <c r="E1173" s="162" t="s">
        <v>1825</v>
      </c>
      <c r="F1173" s="162" t="s">
        <v>1826</v>
      </c>
      <c r="I1173" s="153"/>
      <c r="J1173" s="163">
        <f>BK1173</f>
        <v>0</v>
      </c>
      <c r="L1173" s="150"/>
      <c r="M1173" s="155"/>
      <c r="N1173" s="156"/>
      <c r="O1173" s="156"/>
      <c r="P1173" s="157">
        <f>SUM(P1174:P1211)</f>
        <v>0</v>
      </c>
      <c r="Q1173" s="156"/>
      <c r="R1173" s="157">
        <f>SUM(R1174:R1211)</f>
        <v>0.33668589360000001</v>
      </c>
      <c r="S1173" s="156"/>
      <c r="T1173" s="158">
        <f>SUM(T1174:T1211)</f>
        <v>0</v>
      </c>
      <c r="AR1173" s="151" t="s">
        <v>79</v>
      </c>
      <c r="AT1173" s="159" t="s">
        <v>71</v>
      </c>
      <c r="AU1173" s="159" t="s">
        <v>9</v>
      </c>
      <c r="AY1173" s="151" t="s">
        <v>254</v>
      </c>
      <c r="BK1173" s="160">
        <f>SUM(BK1174:BK1211)</f>
        <v>0</v>
      </c>
    </row>
    <row r="1174" spans="2:65" s="1" customFormat="1" ht="22.5" customHeight="1" x14ac:dyDescent="0.3">
      <c r="B1174" s="164"/>
      <c r="C1174" s="165" t="s">
        <v>1827</v>
      </c>
      <c r="D1174" s="165" t="s">
        <v>256</v>
      </c>
      <c r="E1174" s="166" t="s">
        <v>1828</v>
      </c>
      <c r="F1174" s="167" t="s">
        <v>1829</v>
      </c>
      <c r="G1174" s="168" t="s">
        <v>375</v>
      </c>
      <c r="H1174" s="169">
        <v>261.41699999999997</v>
      </c>
      <c r="I1174" s="170"/>
      <c r="J1174" s="171">
        <f>ROUND(I1174*H1174,0)</f>
        <v>0</v>
      </c>
      <c r="K1174" s="167" t="s">
        <v>260</v>
      </c>
      <c r="L1174" s="34"/>
      <c r="M1174" s="172" t="s">
        <v>3</v>
      </c>
      <c r="N1174" s="173" t="s">
        <v>43</v>
      </c>
      <c r="O1174" s="35"/>
      <c r="P1174" s="174">
        <f>O1174*H1174</f>
        <v>0</v>
      </c>
      <c r="Q1174" s="174">
        <v>2.0120000000000001E-4</v>
      </c>
      <c r="R1174" s="174">
        <f>Q1174*H1174</f>
        <v>5.2597100399999999E-2</v>
      </c>
      <c r="S1174" s="174">
        <v>0</v>
      </c>
      <c r="T1174" s="175">
        <f>S1174*H1174</f>
        <v>0</v>
      </c>
      <c r="AR1174" s="17" t="s">
        <v>261</v>
      </c>
      <c r="AT1174" s="17" t="s">
        <v>256</v>
      </c>
      <c r="AU1174" s="17" t="s">
        <v>79</v>
      </c>
      <c r="AY1174" s="17" t="s">
        <v>254</v>
      </c>
      <c r="BE1174" s="176">
        <f>IF(N1174="základní",J1174,0)</f>
        <v>0</v>
      </c>
      <c r="BF1174" s="176">
        <f>IF(N1174="snížená",J1174,0)</f>
        <v>0</v>
      </c>
      <c r="BG1174" s="176">
        <f>IF(N1174="zákl. přenesená",J1174,0)</f>
        <v>0</v>
      </c>
      <c r="BH1174" s="176">
        <f>IF(N1174="sníž. přenesená",J1174,0)</f>
        <v>0</v>
      </c>
      <c r="BI1174" s="176">
        <f>IF(N1174="nulová",J1174,0)</f>
        <v>0</v>
      </c>
      <c r="BJ1174" s="17" t="s">
        <v>9</v>
      </c>
      <c r="BK1174" s="176">
        <f>ROUND(I1174*H1174,0)</f>
        <v>0</v>
      </c>
      <c r="BL1174" s="17" t="s">
        <v>261</v>
      </c>
      <c r="BM1174" s="17" t="s">
        <v>1830</v>
      </c>
    </row>
    <row r="1175" spans="2:65" s="11" customFormat="1" ht="13.5" x14ac:dyDescent="0.3">
      <c r="B1175" s="177"/>
      <c r="D1175" s="187" t="s">
        <v>263</v>
      </c>
      <c r="E1175" s="186" t="s">
        <v>3</v>
      </c>
      <c r="F1175" s="188" t="s">
        <v>197</v>
      </c>
      <c r="H1175" s="189">
        <v>42.412999999999997</v>
      </c>
      <c r="I1175" s="182"/>
      <c r="L1175" s="177"/>
      <c r="M1175" s="183"/>
      <c r="N1175" s="184"/>
      <c r="O1175" s="184"/>
      <c r="P1175" s="184"/>
      <c r="Q1175" s="184"/>
      <c r="R1175" s="184"/>
      <c r="S1175" s="184"/>
      <c r="T1175" s="185"/>
      <c r="AT1175" s="186" t="s">
        <v>263</v>
      </c>
      <c r="AU1175" s="186" t="s">
        <v>79</v>
      </c>
      <c r="AV1175" s="11" t="s">
        <v>79</v>
      </c>
      <c r="AW1175" s="11" t="s">
        <v>36</v>
      </c>
      <c r="AX1175" s="11" t="s">
        <v>72</v>
      </c>
      <c r="AY1175" s="186" t="s">
        <v>254</v>
      </c>
    </row>
    <row r="1176" spans="2:65" s="11" customFormat="1" ht="13.5" x14ac:dyDescent="0.3">
      <c r="B1176" s="177"/>
      <c r="D1176" s="187" t="s">
        <v>263</v>
      </c>
      <c r="E1176" s="186" t="s">
        <v>3</v>
      </c>
      <c r="F1176" s="188" t="s">
        <v>770</v>
      </c>
      <c r="H1176" s="189">
        <v>80.146000000000001</v>
      </c>
      <c r="I1176" s="182"/>
      <c r="L1176" s="177"/>
      <c r="M1176" s="183"/>
      <c r="N1176" s="184"/>
      <c r="O1176" s="184"/>
      <c r="P1176" s="184"/>
      <c r="Q1176" s="184"/>
      <c r="R1176" s="184"/>
      <c r="S1176" s="184"/>
      <c r="T1176" s="185"/>
      <c r="AT1176" s="186" t="s">
        <v>263</v>
      </c>
      <c r="AU1176" s="186" t="s">
        <v>79</v>
      </c>
      <c r="AV1176" s="11" t="s">
        <v>79</v>
      </c>
      <c r="AW1176" s="11" t="s">
        <v>36</v>
      </c>
      <c r="AX1176" s="11" t="s">
        <v>72</v>
      </c>
      <c r="AY1176" s="186" t="s">
        <v>254</v>
      </c>
    </row>
    <row r="1177" spans="2:65" s="11" customFormat="1" ht="13.5" x14ac:dyDescent="0.3">
      <c r="B1177" s="177"/>
      <c r="D1177" s="187" t="s">
        <v>263</v>
      </c>
      <c r="E1177" s="186" t="s">
        <v>3</v>
      </c>
      <c r="F1177" s="188" t="s">
        <v>193</v>
      </c>
      <c r="H1177" s="189">
        <v>32.625</v>
      </c>
      <c r="I1177" s="182"/>
      <c r="L1177" s="177"/>
      <c r="M1177" s="183"/>
      <c r="N1177" s="184"/>
      <c r="O1177" s="184"/>
      <c r="P1177" s="184"/>
      <c r="Q1177" s="184"/>
      <c r="R1177" s="184"/>
      <c r="S1177" s="184"/>
      <c r="T1177" s="185"/>
      <c r="AT1177" s="186" t="s">
        <v>263</v>
      </c>
      <c r="AU1177" s="186" t="s">
        <v>79</v>
      </c>
      <c r="AV1177" s="11" t="s">
        <v>79</v>
      </c>
      <c r="AW1177" s="11" t="s">
        <v>36</v>
      </c>
      <c r="AX1177" s="11" t="s">
        <v>72</v>
      </c>
      <c r="AY1177" s="186" t="s">
        <v>254</v>
      </c>
    </row>
    <row r="1178" spans="2:65" s="11" customFormat="1" ht="13.5" x14ac:dyDescent="0.3">
      <c r="B1178" s="177"/>
      <c r="D1178" s="187" t="s">
        <v>263</v>
      </c>
      <c r="E1178" s="186" t="s">
        <v>3</v>
      </c>
      <c r="F1178" s="188" t="s">
        <v>1831</v>
      </c>
      <c r="H1178" s="189">
        <v>81.5</v>
      </c>
      <c r="I1178" s="182"/>
      <c r="L1178" s="177"/>
      <c r="M1178" s="183"/>
      <c r="N1178" s="184"/>
      <c r="O1178" s="184"/>
      <c r="P1178" s="184"/>
      <c r="Q1178" s="184"/>
      <c r="R1178" s="184"/>
      <c r="S1178" s="184"/>
      <c r="T1178" s="185"/>
      <c r="AT1178" s="186" t="s">
        <v>263</v>
      </c>
      <c r="AU1178" s="186" t="s">
        <v>79</v>
      </c>
      <c r="AV1178" s="11" t="s">
        <v>79</v>
      </c>
      <c r="AW1178" s="11" t="s">
        <v>36</v>
      </c>
      <c r="AX1178" s="11" t="s">
        <v>72</v>
      </c>
      <c r="AY1178" s="186" t="s">
        <v>254</v>
      </c>
    </row>
    <row r="1179" spans="2:65" s="12" customFormat="1" ht="13.5" x14ac:dyDescent="0.3">
      <c r="B1179" s="190"/>
      <c r="D1179" s="187" t="s">
        <v>263</v>
      </c>
      <c r="E1179" s="198" t="s">
        <v>3</v>
      </c>
      <c r="F1179" s="199" t="s">
        <v>277</v>
      </c>
      <c r="H1179" s="200">
        <v>236.684</v>
      </c>
      <c r="I1179" s="194"/>
      <c r="L1179" s="190"/>
      <c r="M1179" s="195"/>
      <c r="N1179" s="196"/>
      <c r="O1179" s="196"/>
      <c r="P1179" s="196"/>
      <c r="Q1179" s="196"/>
      <c r="R1179" s="196"/>
      <c r="S1179" s="196"/>
      <c r="T1179" s="197"/>
      <c r="AT1179" s="198" t="s">
        <v>263</v>
      </c>
      <c r="AU1179" s="198" t="s">
        <v>79</v>
      </c>
      <c r="AV1179" s="12" t="s">
        <v>82</v>
      </c>
      <c r="AW1179" s="12" t="s">
        <v>36</v>
      </c>
      <c r="AX1179" s="12" t="s">
        <v>72</v>
      </c>
      <c r="AY1179" s="198" t="s">
        <v>254</v>
      </c>
    </row>
    <row r="1180" spans="2:65" s="11" customFormat="1" ht="13.5" x14ac:dyDescent="0.3">
      <c r="B1180" s="177"/>
      <c r="D1180" s="187" t="s">
        <v>263</v>
      </c>
      <c r="E1180" s="186" t="s">
        <v>3</v>
      </c>
      <c r="F1180" s="188" t="s">
        <v>772</v>
      </c>
      <c r="H1180" s="189">
        <v>7.8540000000000001</v>
      </c>
      <c r="I1180" s="182"/>
      <c r="L1180" s="177"/>
      <c r="M1180" s="183"/>
      <c r="N1180" s="184"/>
      <c r="O1180" s="184"/>
      <c r="P1180" s="184"/>
      <c r="Q1180" s="184"/>
      <c r="R1180" s="184"/>
      <c r="S1180" s="184"/>
      <c r="T1180" s="185"/>
      <c r="AT1180" s="186" t="s">
        <v>263</v>
      </c>
      <c r="AU1180" s="186" t="s">
        <v>79</v>
      </c>
      <c r="AV1180" s="11" t="s">
        <v>79</v>
      </c>
      <c r="AW1180" s="11" t="s">
        <v>36</v>
      </c>
      <c r="AX1180" s="11" t="s">
        <v>72</v>
      </c>
      <c r="AY1180" s="186" t="s">
        <v>254</v>
      </c>
    </row>
    <row r="1181" spans="2:65" s="11" customFormat="1" ht="13.5" x14ac:dyDescent="0.3">
      <c r="B1181" s="177"/>
      <c r="D1181" s="187" t="s">
        <v>263</v>
      </c>
      <c r="E1181" s="186" t="s">
        <v>3</v>
      </c>
      <c r="F1181" s="188" t="s">
        <v>773</v>
      </c>
      <c r="H1181" s="189">
        <v>5.8540000000000001</v>
      </c>
      <c r="I1181" s="182"/>
      <c r="L1181" s="177"/>
      <c r="M1181" s="183"/>
      <c r="N1181" s="184"/>
      <c r="O1181" s="184"/>
      <c r="P1181" s="184"/>
      <c r="Q1181" s="184"/>
      <c r="R1181" s="184"/>
      <c r="S1181" s="184"/>
      <c r="T1181" s="185"/>
      <c r="AT1181" s="186" t="s">
        <v>263</v>
      </c>
      <c r="AU1181" s="186" t="s">
        <v>79</v>
      </c>
      <c r="AV1181" s="11" t="s">
        <v>79</v>
      </c>
      <c r="AW1181" s="11" t="s">
        <v>36</v>
      </c>
      <c r="AX1181" s="11" t="s">
        <v>72</v>
      </c>
      <c r="AY1181" s="186" t="s">
        <v>254</v>
      </c>
    </row>
    <row r="1182" spans="2:65" s="11" customFormat="1" ht="13.5" x14ac:dyDescent="0.3">
      <c r="B1182" s="177"/>
      <c r="D1182" s="187" t="s">
        <v>263</v>
      </c>
      <c r="E1182" s="186" t="s">
        <v>3</v>
      </c>
      <c r="F1182" s="188" t="s">
        <v>774</v>
      </c>
      <c r="H1182" s="189">
        <v>11.025</v>
      </c>
      <c r="I1182" s="182"/>
      <c r="L1182" s="177"/>
      <c r="M1182" s="183"/>
      <c r="N1182" s="184"/>
      <c r="O1182" s="184"/>
      <c r="P1182" s="184"/>
      <c r="Q1182" s="184"/>
      <c r="R1182" s="184"/>
      <c r="S1182" s="184"/>
      <c r="T1182" s="185"/>
      <c r="AT1182" s="186" t="s">
        <v>263</v>
      </c>
      <c r="AU1182" s="186" t="s">
        <v>79</v>
      </c>
      <c r="AV1182" s="11" t="s">
        <v>79</v>
      </c>
      <c r="AW1182" s="11" t="s">
        <v>36</v>
      </c>
      <c r="AX1182" s="11" t="s">
        <v>72</v>
      </c>
      <c r="AY1182" s="186" t="s">
        <v>254</v>
      </c>
    </row>
    <row r="1183" spans="2:65" s="12" customFormat="1" ht="13.5" x14ac:dyDescent="0.3">
      <c r="B1183" s="190"/>
      <c r="D1183" s="187" t="s">
        <v>263</v>
      </c>
      <c r="E1183" s="198" t="s">
        <v>3</v>
      </c>
      <c r="F1183" s="199" t="s">
        <v>775</v>
      </c>
      <c r="H1183" s="200">
        <v>24.733000000000001</v>
      </c>
      <c r="I1183" s="194"/>
      <c r="L1183" s="190"/>
      <c r="M1183" s="195"/>
      <c r="N1183" s="196"/>
      <c r="O1183" s="196"/>
      <c r="P1183" s="196"/>
      <c r="Q1183" s="196"/>
      <c r="R1183" s="196"/>
      <c r="S1183" s="196"/>
      <c r="T1183" s="197"/>
      <c r="AT1183" s="198" t="s">
        <v>263</v>
      </c>
      <c r="AU1183" s="198" t="s">
        <v>79</v>
      </c>
      <c r="AV1183" s="12" t="s">
        <v>82</v>
      </c>
      <c r="AW1183" s="12" t="s">
        <v>36</v>
      </c>
      <c r="AX1183" s="12" t="s">
        <v>72</v>
      </c>
      <c r="AY1183" s="198" t="s">
        <v>254</v>
      </c>
    </row>
    <row r="1184" spans="2:65" s="13" customFormat="1" ht="13.5" x14ac:dyDescent="0.3">
      <c r="B1184" s="201"/>
      <c r="D1184" s="178" t="s">
        <v>263</v>
      </c>
      <c r="E1184" s="202" t="s">
        <v>3</v>
      </c>
      <c r="F1184" s="203" t="s">
        <v>326</v>
      </c>
      <c r="H1184" s="204">
        <v>261.41699999999997</v>
      </c>
      <c r="I1184" s="205"/>
      <c r="L1184" s="201"/>
      <c r="M1184" s="206"/>
      <c r="N1184" s="207"/>
      <c r="O1184" s="207"/>
      <c r="P1184" s="207"/>
      <c r="Q1184" s="207"/>
      <c r="R1184" s="207"/>
      <c r="S1184" s="207"/>
      <c r="T1184" s="208"/>
      <c r="AT1184" s="209" t="s">
        <v>263</v>
      </c>
      <c r="AU1184" s="209" t="s">
        <v>79</v>
      </c>
      <c r="AV1184" s="13" t="s">
        <v>85</v>
      </c>
      <c r="AW1184" s="13" t="s">
        <v>36</v>
      </c>
      <c r="AX1184" s="13" t="s">
        <v>9</v>
      </c>
      <c r="AY1184" s="209" t="s">
        <v>254</v>
      </c>
    </row>
    <row r="1185" spans="2:65" s="1" customFormat="1" ht="22.5" customHeight="1" x14ac:dyDescent="0.3">
      <c r="B1185" s="164"/>
      <c r="C1185" s="165" t="s">
        <v>1832</v>
      </c>
      <c r="D1185" s="165" t="s">
        <v>256</v>
      </c>
      <c r="E1185" s="166" t="s">
        <v>1833</v>
      </c>
      <c r="F1185" s="167" t="s">
        <v>1834</v>
      </c>
      <c r="G1185" s="168" t="s">
        <v>375</v>
      </c>
      <c r="H1185" s="169">
        <v>429.64600000000002</v>
      </c>
      <c r="I1185" s="170"/>
      <c r="J1185" s="171">
        <f>ROUND(I1185*H1185,0)</f>
        <v>0</v>
      </c>
      <c r="K1185" s="167" t="s">
        <v>260</v>
      </c>
      <c r="L1185" s="34"/>
      <c r="M1185" s="172" t="s">
        <v>3</v>
      </c>
      <c r="N1185" s="173" t="s">
        <v>43</v>
      </c>
      <c r="O1185" s="35"/>
      <c r="P1185" s="174">
        <f>O1185*H1185</f>
        <v>0</v>
      </c>
      <c r="Q1185" s="174">
        <v>2.0120000000000001E-4</v>
      </c>
      <c r="R1185" s="174">
        <f>Q1185*H1185</f>
        <v>8.6444775200000004E-2</v>
      </c>
      <c r="S1185" s="174">
        <v>0</v>
      </c>
      <c r="T1185" s="175">
        <f>S1185*H1185</f>
        <v>0</v>
      </c>
      <c r="AR1185" s="17" t="s">
        <v>261</v>
      </c>
      <c r="AT1185" s="17" t="s">
        <v>256</v>
      </c>
      <c r="AU1185" s="17" t="s">
        <v>79</v>
      </c>
      <c r="AY1185" s="17" t="s">
        <v>254</v>
      </c>
      <c r="BE1185" s="176">
        <f>IF(N1185="základní",J1185,0)</f>
        <v>0</v>
      </c>
      <c r="BF1185" s="176">
        <f>IF(N1185="snížená",J1185,0)</f>
        <v>0</v>
      </c>
      <c r="BG1185" s="176">
        <f>IF(N1185="zákl. přenesená",J1185,0)</f>
        <v>0</v>
      </c>
      <c r="BH1185" s="176">
        <f>IF(N1185="sníž. přenesená",J1185,0)</f>
        <v>0</v>
      </c>
      <c r="BI1185" s="176">
        <f>IF(N1185="nulová",J1185,0)</f>
        <v>0</v>
      </c>
      <c r="BJ1185" s="17" t="s">
        <v>9</v>
      </c>
      <c r="BK1185" s="176">
        <f>ROUND(I1185*H1185,0)</f>
        <v>0</v>
      </c>
      <c r="BL1185" s="17" t="s">
        <v>261</v>
      </c>
      <c r="BM1185" s="17" t="s">
        <v>1835</v>
      </c>
    </row>
    <row r="1186" spans="2:65" s="11" customFormat="1" ht="13.5" x14ac:dyDescent="0.3">
      <c r="B1186" s="177"/>
      <c r="D1186" s="187" t="s">
        <v>263</v>
      </c>
      <c r="E1186" s="186" t="s">
        <v>3</v>
      </c>
      <c r="F1186" s="188" t="s">
        <v>199</v>
      </c>
      <c r="H1186" s="189">
        <v>257.86399999999998</v>
      </c>
      <c r="I1186" s="182"/>
      <c r="L1186" s="177"/>
      <c r="M1186" s="183"/>
      <c r="N1186" s="184"/>
      <c r="O1186" s="184"/>
      <c r="P1186" s="184"/>
      <c r="Q1186" s="184"/>
      <c r="R1186" s="184"/>
      <c r="S1186" s="184"/>
      <c r="T1186" s="185"/>
      <c r="AT1186" s="186" t="s">
        <v>263</v>
      </c>
      <c r="AU1186" s="186" t="s">
        <v>79</v>
      </c>
      <c r="AV1186" s="11" t="s">
        <v>79</v>
      </c>
      <c r="AW1186" s="11" t="s">
        <v>36</v>
      </c>
      <c r="AX1186" s="11" t="s">
        <v>72</v>
      </c>
      <c r="AY1186" s="186" t="s">
        <v>254</v>
      </c>
    </row>
    <row r="1187" spans="2:65" s="12" customFormat="1" ht="13.5" x14ac:dyDescent="0.3">
      <c r="B1187" s="190"/>
      <c r="D1187" s="187" t="s">
        <v>263</v>
      </c>
      <c r="E1187" s="198" t="s">
        <v>3</v>
      </c>
      <c r="F1187" s="199" t="s">
        <v>277</v>
      </c>
      <c r="H1187" s="200">
        <v>257.86399999999998</v>
      </c>
      <c r="I1187" s="194"/>
      <c r="L1187" s="190"/>
      <c r="M1187" s="195"/>
      <c r="N1187" s="196"/>
      <c r="O1187" s="196"/>
      <c r="P1187" s="196"/>
      <c r="Q1187" s="196"/>
      <c r="R1187" s="196"/>
      <c r="S1187" s="196"/>
      <c r="T1187" s="197"/>
      <c r="AT1187" s="198" t="s">
        <v>263</v>
      </c>
      <c r="AU1187" s="198" t="s">
        <v>79</v>
      </c>
      <c r="AV1187" s="12" t="s">
        <v>82</v>
      </c>
      <c r="AW1187" s="12" t="s">
        <v>36</v>
      </c>
      <c r="AX1187" s="12" t="s">
        <v>72</v>
      </c>
      <c r="AY1187" s="198" t="s">
        <v>254</v>
      </c>
    </row>
    <row r="1188" spans="2:65" s="11" customFormat="1" ht="13.5" x14ac:dyDescent="0.3">
      <c r="B1188" s="177"/>
      <c r="D1188" s="187" t="s">
        <v>263</v>
      </c>
      <c r="E1188" s="186" t="s">
        <v>3</v>
      </c>
      <c r="F1188" s="188" t="s">
        <v>620</v>
      </c>
      <c r="H1188" s="189">
        <v>75.594999999999999</v>
      </c>
      <c r="I1188" s="182"/>
      <c r="L1188" s="177"/>
      <c r="M1188" s="183"/>
      <c r="N1188" s="184"/>
      <c r="O1188" s="184"/>
      <c r="P1188" s="184"/>
      <c r="Q1188" s="184"/>
      <c r="R1188" s="184"/>
      <c r="S1188" s="184"/>
      <c r="T1188" s="185"/>
      <c r="AT1188" s="186" t="s">
        <v>263</v>
      </c>
      <c r="AU1188" s="186" t="s">
        <v>79</v>
      </c>
      <c r="AV1188" s="11" t="s">
        <v>79</v>
      </c>
      <c r="AW1188" s="11" t="s">
        <v>36</v>
      </c>
      <c r="AX1188" s="11" t="s">
        <v>72</v>
      </c>
      <c r="AY1188" s="186" t="s">
        <v>254</v>
      </c>
    </row>
    <row r="1189" spans="2:65" s="11" customFormat="1" ht="13.5" x14ac:dyDescent="0.3">
      <c r="B1189" s="177"/>
      <c r="D1189" s="187" t="s">
        <v>263</v>
      </c>
      <c r="E1189" s="186" t="s">
        <v>3</v>
      </c>
      <c r="F1189" s="188" t="s">
        <v>621</v>
      </c>
      <c r="H1189" s="189">
        <v>63.609000000000002</v>
      </c>
      <c r="I1189" s="182"/>
      <c r="L1189" s="177"/>
      <c r="M1189" s="183"/>
      <c r="N1189" s="184"/>
      <c r="O1189" s="184"/>
      <c r="P1189" s="184"/>
      <c r="Q1189" s="184"/>
      <c r="R1189" s="184"/>
      <c r="S1189" s="184"/>
      <c r="T1189" s="185"/>
      <c r="AT1189" s="186" t="s">
        <v>263</v>
      </c>
      <c r="AU1189" s="186" t="s">
        <v>79</v>
      </c>
      <c r="AV1189" s="11" t="s">
        <v>79</v>
      </c>
      <c r="AW1189" s="11" t="s">
        <v>36</v>
      </c>
      <c r="AX1189" s="11" t="s">
        <v>72</v>
      </c>
      <c r="AY1189" s="186" t="s">
        <v>254</v>
      </c>
    </row>
    <row r="1190" spans="2:65" s="11" customFormat="1" ht="13.5" x14ac:dyDescent="0.3">
      <c r="B1190" s="177"/>
      <c r="D1190" s="187" t="s">
        <v>263</v>
      </c>
      <c r="E1190" s="186" t="s">
        <v>3</v>
      </c>
      <c r="F1190" s="188" t="s">
        <v>622</v>
      </c>
      <c r="H1190" s="189">
        <v>32.578000000000003</v>
      </c>
      <c r="I1190" s="182"/>
      <c r="L1190" s="177"/>
      <c r="M1190" s="183"/>
      <c r="N1190" s="184"/>
      <c r="O1190" s="184"/>
      <c r="P1190" s="184"/>
      <c r="Q1190" s="184"/>
      <c r="R1190" s="184"/>
      <c r="S1190" s="184"/>
      <c r="T1190" s="185"/>
      <c r="AT1190" s="186" t="s">
        <v>263</v>
      </c>
      <c r="AU1190" s="186" t="s">
        <v>79</v>
      </c>
      <c r="AV1190" s="11" t="s">
        <v>79</v>
      </c>
      <c r="AW1190" s="11" t="s">
        <v>36</v>
      </c>
      <c r="AX1190" s="11" t="s">
        <v>72</v>
      </c>
      <c r="AY1190" s="186" t="s">
        <v>254</v>
      </c>
    </row>
    <row r="1191" spans="2:65" s="12" customFormat="1" ht="13.5" x14ac:dyDescent="0.3">
      <c r="B1191" s="190"/>
      <c r="D1191" s="187" t="s">
        <v>263</v>
      </c>
      <c r="E1191" s="198" t="s">
        <v>3</v>
      </c>
      <c r="F1191" s="199" t="s">
        <v>1836</v>
      </c>
      <c r="H1191" s="200">
        <v>171.78200000000001</v>
      </c>
      <c r="I1191" s="194"/>
      <c r="L1191" s="190"/>
      <c r="M1191" s="195"/>
      <c r="N1191" s="196"/>
      <c r="O1191" s="196"/>
      <c r="P1191" s="196"/>
      <c r="Q1191" s="196"/>
      <c r="R1191" s="196"/>
      <c r="S1191" s="196"/>
      <c r="T1191" s="197"/>
      <c r="AT1191" s="198" t="s">
        <v>263</v>
      </c>
      <c r="AU1191" s="198" t="s">
        <v>79</v>
      </c>
      <c r="AV1191" s="12" t="s">
        <v>82</v>
      </c>
      <c r="AW1191" s="12" t="s">
        <v>36</v>
      </c>
      <c r="AX1191" s="12" t="s">
        <v>72</v>
      </c>
      <c r="AY1191" s="198" t="s">
        <v>254</v>
      </c>
    </row>
    <row r="1192" spans="2:65" s="13" customFormat="1" ht="13.5" x14ac:dyDescent="0.3">
      <c r="B1192" s="201"/>
      <c r="D1192" s="178" t="s">
        <v>263</v>
      </c>
      <c r="E1192" s="202" t="s">
        <v>3</v>
      </c>
      <c r="F1192" s="203" t="s">
        <v>326</v>
      </c>
      <c r="H1192" s="204">
        <v>429.64600000000002</v>
      </c>
      <c r="I1192" s="205"/>
      <c r="L1192" s="201"/>
      <c r="M1192" s="206"/>
      <c r="N1192" s="207"/>
      <c r="O1192" s="207"/>
      <c r="P1192" s="207"/>
      <c r="Q1192" s="207"/>
      <c r="R1192" s="207"/>
      <c r="S1192" s="207"/>
      <c r="T1192" s="208"/>
      <c r="AT1192" s="209" t="s">
        <v>263</v>
      </c>
      <c r="AU1192" s="209" t="s">
        <v>79</v>
      </c>
      <c r="AV1192" s="13" t="s">
        <v>85</v>
      </c>
      <c r="AW1192" s="13" t="s">
        <v>36</v>
      </c>
      <c r="AX1192" s="13" t="s">
        <v>9</v>
      </c>
      <c r="AY1192" s="209" t="s">
        <v>254</v>
      </c>
    </row>
    <row r="1193" spans="2:65" s="1" customFormat="1" ht="31.5" customHeight="1" x14ac:dyDescent="0.3">
      <c r="B1193" s="164"/>
      <c r="C1193" s="165" t="s">
        <v>1837</v>
      </c>
      <c r="D1193" s="165" t="s">
        <v>256</v>
      </c>
      <c r="E1193" s="166" t="s">
        <v>1838</v>
      </c>
      <c r="F1193" s="167" t="s">
        <v>1839</v>
      </c>
      <c r="G1193" s="168" t="s">
        <v>375</v>
      </c>
      <c r="H1193" s="169">
        <v>261.41699999999997</v>
      </c>
      <c r="I1193" s="170"/>
      <c r="J1193" s="171">
        <f>ROUND(I1193*H1193,0)</f>
        <v>0</v>
      </c>
      <c r="K1193" s="167" t="s">
        <v>260</v>
      </c>
      <c r="L1193" s="34"/>
      <c r="M1193" s="172" t="s">
        <v>3</v>
      </c>
      <c r="N1193" s="173" t="s">
        <v>43</v>
      </c>
      <c r="O1193" s="35"/>
      <c r="P1193" s="174">
        <f>O1193*H1193</f>
        <v>0</v>
      </c>
      <c r="Q1193" s="174">
        <v>2.8600000000000001E-4</v>
      </c>
      <c r="R1193" s="174">
        <f>Q1193*H1193</f>
        <v>7.4765261999999999E-2</v>
      </c>
      <c r="S1193" s="174">
        <v>0</v>
      </c>
      <c r="T1193" s="175">
        <f>S1193*H1193</f>
        <v>0</v>
      </c>
      <c r="AR1193" s="17" t="s">
        <v>261</v>
      </c>
      <c r="AT1193" s="17" t="s">
        <v>256</v>
      </c>
      <c r="AU1193" s="17" t="s">
        <v>79</v>
      </c>
      <c r="AY1193" s="17" t="s">
        <v>254</v>
      </c>
      <c r="BE1193" s="176">
        <f>IF(N1193="základní",J1193,0)</f>
        <v>0</v>
      </c>
      <c r="BF1193" s="176">
        <f>IF(N1193="snížená",J1193,0)</f>
        <v>0</v>
      </c>
      <c r="BG1193" s="176">
        <f>IF(N1193="zákl. přenesená",J1193,0)</f>
        <v>0</v>
      </c>
      <c r="BH1193" s="176">
        <f>IF(N1193="sníž. přenesená",J1193,0)</f>
        <v>0</v>
      </c>
      <c r="BI1193" s="176">
        <f>IF(N1193="nulová",J1193,0)</f>
        <v>0</v>
      </c>
      <c r="BJ1193" s="17" t="s">
        <v>9</v>
      </c>
      <c r="BK1193" s="176">
        <f>ROUND(I1193*H1193,0)</f>
        <v>0</v>
      </c>
      <c r="BL1193" s="17" t="s">
        <v>261</v>
      </c>
      <c r="BM1193" s="17" t="s">
        <v>1840</v>
      </c>
    </row>
    <row r="1194" spans="2:65" s="11" customFormat="1" ht="13.5" x14ac:dyDescent="0.3">
      <c r="B1194" s="177"/>
      <c r="D1194" s="187" t="s">
        <v>263</v>
      </c>
      <c r="E1194" s="186" t="s">
        <v>3</v>
      </c>
      <c r="F1194" s="188" t="s">
        <v>197</v>
      </c>
      <c r="H1194" s="189">
        <v>42.412999999999997</v>
      </c>
      <c r="I1194" s="182"/>
      <c r="L1194" s="177"/>
      <c r="M1194" s="183"/>
      <c r="N1194" s="184"/>
      <c r="O1194" s="184"/>
      <c r="P1194" s="184"/>
      <c r="Q1194" s="184"/>
      <c r="R1194" s="184"/>
      <c r="S1194" s="184"/>
      <c r="T1194" s="185"/>
      <c r="AT1194" s="186" t="s">
        <v>263</v>
      </c>
      <c r="AU1194" s="186" t="s">
        <v>79</v>
      </c>
      <c r="AV1194" s="11" t="s">
        <v>79</v>
      </c>
      <c r="AW1194" s="11" t="s">
        <v>36</v>
      </c>
      <c r="AX1194" s="11" t="s">
        <v>72</v>
      </c>
      <c r="AY1194" s="186" t="s">
        <v>254</v>
      </c>
    </row>
    <row r="1195" spans="2:65" s="11" customFormat="1" ht="13.5" x14ac:dyDescent="0.3">
      <c r="B1195" s="177"/>
      <c r="D1195" s="187" t="s">
        <v>263</v>
      </c>
      <c r="E1195" s="186" t="s">
        <v>3</v>
      </c>
      <c r="F1195" s="188" t="s">
        <v>770</v>
      </c>
      <c r="H1195" s="189">
        <v>80.146000000000001</v>
      </c>
      <c r="I1195" s="182"/>
      <c r="L1195" s="177"/>
      <c r="M1195" s="183"/>
      <c r="N1195" s="184"/>
      <c r="O1195" s="184"/>
      <c r="P1195" s="184"/>
      <c r="Q1195" s="184"/>
      <c r="R1195" s="184"/>
      <c r="S1195" s="184"/>
      <c r="T1195" s="185"/>
      <c r="AT1195" s="186" t="s">
        <v>263</v>
      </c>
      <c r="AU1195" s="186" t="s">
        <v>79</v>
      </c>
      <c r="AV1195" s="11" t="s">
        <v>79</v>
      </c>
      <c r="AW1195" s="11" t="s">
        <v>36</v>
      </c>
      <c r="AX1195" s="11" t="s">
        <v>72</v>
      </c>
      <c r="AY1195" s="186" t="s">
        <v>254</v>
      </c>
    </row>
    <row r="1196" spans="2:65" s="11" customFormat="1" ht="13.5" x14ac:dyDescent="0.3">
      <c r="B1196" s="177"/>
      <c r="D1196" s="187" t="s">
        <v>263</v>
      </c>
      <c r="E1196" s="186" t="s">
        <v>3</v>
      </c>
      <c r="F1196" s="188" t="s">
        <v>193</v>
      </c>
      <c r="H1196" s="189">
        <v>32.625</v>
      </c>
      <c r="I1196" s="182"/>
      <c r="L1196" s="177"/>
      <c r="M1196" s="183"/>
      <c r="N1196" s="184"/>
      <c r="O1196" s="184"/>
      <c r="P1196" s="184"/>
      <c r="Q1196" s="184"/>
      <c r="R1196" s="184"/>
      <c r="S1196" s="184"/>
      <c r="T1196" s="185"/>
      <c r="AT1196" s="186" t="s">
        <v>263</v>
      </c>
      <c r="AU1196" s="186" t="s">
        <v>79</v>
      </c>
      <c r="AV1196" s="11" t="s">
        <v>79</v>
      </c>
      <c r="AW1196" s="11" t="s">
        <v>36</v>
      </c>
      <c r="AX1196" s="11" t="s">
        <v>72</v>
      </c>
      <c r="AY1196" s="186" t="s">
        <v>254</v>
      </c>
    </row>
    <row r="1197" spans="2:65" s="11" customFormat="1" ht="13.5" x14ac:dyDescent="0.3">
      <c r="B1197" s="177"/>
      <c r="D1197" s="187" t="s">
        <v>263</v>
      </c>
      <c r="E1197" s="186" t="s">
        <v>3</v>
      </c>
      <c r="F1197" s="188" t="s">
        <v>1831</v>
      </c>
      <c r="H1197" s="189">
        <v>81.5</v>
      </c>
      <c r="I1197" s="182"/>
      <c r="L1197" s="177"/>
      <c r="M1197" s="183"/>
      <c r="N1197" s="184"/>
      <c r="O1197" s="184"/>
      <c r="P1197" s="184"/>
      <c r="Q1197" s="184"/>
      <c r="R1197" s="184"/>
      <c r="S1197" s="184"/>
      <c r="T1197" s="185"/>
      <c r="AT1197" s="186" t="s">
        <v>263</v>
      </c>
      <c r="AU1197" s="186" t="s">
        <v>79</v>
      </c>
      <c r="AV1197" s="11" t="s">
        <v>79</v>
      </c>
      <c r="AW1197" s="11" t="s">
        <v>36</v>
      </c>
      <c r="AX1197" s="11" t="s">
        <v>72</v>
      </c>
      <c r="AY1197" s="186" t="s">
        <v>254</v>
      </c>
    </row>
    <row r="1198" spans="2:65" s="12" customFormat="1" ht="13.5" x14ac:dyDescent="0.3">
      <c r="B1198" s="190"/>
      <c r="D1198" s="187" t="s">
        <v>263</v>
      </c>
      <c r="E1198" s="198" t="s">
        <v>3</v>
      </c>
      <c r="F1198" s="199" t="s">
        <v>277</v>
      </c>
      <c r="H1198" s="200">
        <v>236.684</v>
      </c>
      <c r="I1198" s="194"/>
      <c r="L1198" s="190"/>
      <c r="M1198" s="195"/>
      <c r="N1198" s="196"/>
      <c r="O1198" s="196"/>
      <c r="P1198" s="196"/>
      <c r="Q1198" s="196"/>
      <c r="R1198" s="196"/>
      <c r="S1198" s="196"/>
      <c r="T1198" s="197"/>
      <c r="AT1198" s="198" t="s">
        <v>263</v>
      </c>
      <c r="AU1198" s="198" t="s">
        <v>79</v>
      </c>
      <c r="AV1198" s="12" t="s">
        <v>82</v>
      </c>
      <c r="AW1198" s="12" t="s">
        <v>36</v>
      </c>
      <c r="AX1198" s="12" t="s">
        <v>72</v>
      </c>
      <c r="AY1198" s="198" t="s">
        <v>254</v>
      </c>
    </row>
    <row r="1199" spans="2:65" s="11" customFormat="1" ht="13.5" x14ac:dyDescent="0.3">
      <c r="B1199" s="177"/>
      <c r="D1199" s="187" t="s">
        <v>263</v>
      </c>
      <c r="E1199" s="186" t="s">
        <v>3</v>
      </c>
      <c r="F1199" s="188" t="s">
        <v>772</v>
      </c>
      <c r="H1199" s="189">
        <v>7.8540000000000001</v>
      </c>
      <c r="I1199" s="182"/>
      <c r="L1199" s="177"/>
      <c r="M1199" s="183"/>
      <c r="N1199" s="184"/>
      <c r="O1199" s="184"/>
      <c r="P1199" s="184"/>
      <c r="Q1199" s="184"/>
      <c r="R1199" s="184"/>
      <c r="S1199" s="184"/>
      <c r="T1199" s="185"/>
      <c r="AT1199" s="186" t="s">
        <v>263</v>
      </c>
      <c r="AU1199" s="186" t="s">
        <v>79</v>
      </c>
      <c r="AV1199" s="11" t="s">
        <v>79</v>
      </c>
      <c r="AW1199" s="11" t="s">
        <v>36</v>
      </c>
      <c r="AX1199" s="11" t="s">
        <v>72</v>
      </c>
      <c r="AY1199" s="186" t="s">
        <v>254</v>
      </c>
    </row>
    <row r="1200" spans="2:65" s="11" customFormat="1" ht="13.5" x14ac:dyDescent="0.3">
      <c r="B1200" s="177"/>
      <c r="D1200" s="187" t="s">
        <v>263</v>
      </c>
      <c r="E1200" s="186" t="s">
        <v>3</v>
      </c>
      <c r="F1200" s="188" t="s">
        <v>773</v>
      </c>
      <c r="H1200" s="189">
        <v>5.8540000000000001</v>
      </c>
      <c r="I1200" s="182"/>
      <c r="L1200" s="177"/>
      <c r="M1200" s="183"/>
      <c r="N1200" s="184"/>
      <c r="O1200" s="184"/>
      <c r="P1200" s="184"/>
      <c r="Q1200" s="184"/>
      <c r="R1200" s="184"/>
      <c r="S1200" s="184"/>
      <c r="T1200" s="185"/>
      <c r="AT1200" s="186" t="s">
        <v>263</v>
      </c>
      <c r="AU1200" s="186" t="s">
        <v>79</v>
      </c>
      <c r="AV1200" s="11" t="s">
        <v>79</v>
      </c>
      <c r="AW1200" s="11" t="s">
        <v>36</v>
      </c>
      <c r="AX1200" s="11" t="s">
        <v>72</v>
      </c>
      <c r="AY1200" s="186" t="s">
        <v>254</v>
      </c>
    </row>
    <row r="1201" spans="2:65" s="11" customFormat="1" ht="13.5" x14ac:dyDescent="0.3">
      <c r="B1201" s="177"/>
      <c r="D1201" s="187" t="s">
        <v>263</v>
      </c>
      <c r="E1201" s="186" t="s">
        <v>3</v>
      </c>
      <c r="F1201" s="188" t="s">
        <v>774</v>
      </c>
      <c r="H1201" s="189">
        <v>11.025</v>
      </c>
      <c r="I1201" s="182"/>
      <c r="L1201" s="177"/>
      <c r="M1201" s="183"/>
      <c r="N1201" s="184"/>
      <c r="O1201" s="184"/>
      <c r="P1201" s="184"/>
      <c r="Q1201" s="184"/>
      <c r="R1201" s="184"/>
      <c r="S1201" s="184"/>
      <c r="T1201" s="185"/>
      <c r="AT1201" s="186" t="s">
        <v>263</v>
      </c>
      <c r="AU1201" s="186" t="s">
        <v>79</v>
      </c>
      <c r="AV1201" s="11" t="s">
        <v>79</v>
      </c>
      <c r="AW1201" s="11" t="s">
        <v>36</v>
      </c>
      <c r="AX1201" s="11" t="s">
        <v>72</v>
      </c>
      <c r="AY1201" s="186" t="s">
        <v>254</v>
      </c>
    </row>
    <row r="1202" spans="2:65" s="12" customFormat="1" ht="13.5" x14ac:dyDescent="0.3">
      <c r="B1202" s="190"/>
      <c r="D1202" s="187" t="s">
        <v>263</v>
      </c>
      <c r="E1202" s="198" t="s">
        <v>3</v>
      </c>
      <c r="F1202" s="199" t="s">
        <v>775</v>
      </c>
      <c r="H1202" s="200">
        <v>24.733000000000001</v>
      </c>
      <c r="I1202" s="194"/>
      <c r="L1202" s="190"/>
      <c r="M1202" s="195"/>
      <c r="N1202" s="196"/>
      <c r="O1202" s="196"/>
      <c r="P1202" s="196"/>
      <c r="Q1202" s="196"/>
      <c r="R1202" s="196"/>
      <c r="S1202" s="196"/>
      <c r="T1202" s="197"/>
      <c r="AT1202" s="198" t="s">
        <v>263</v>
      </c>
      <c r="AU1202" s="198" t="s">
        <v>79</v>
      </c>
      <c r="AV1202" s="12" t="s">
        <v>82</v>
      </c>
      <c r="AW1202" s="12" t="s">
        <v>36</v>
      </c>
      <c r="AX1202" s="12" t="s">
        <v>72</v>
      </c>
      <c r="AY1202" s="198" t="s">
        <v>254</v>
      </c>
    </row>
    <row r="1203" spans="2:65" s="13" customFormat="1" ht="13.5" x14ac:dyDescent="0.3">
      <c r="B1203" s="201"/>
      <c r="D1203" s="178" t="s">
        <v>263</v>
      </c>
      <c r="E1203" s="202" t="s">
        <v>3</v>
      </c>
      <c r="F1203" s="203" t="s">
        <v>326</v>
      </c>
      <c r="H1203" s="204">
        <v>261.41699999999997</v>
      </c>
      <c r="I1203" s="205"/>
      <c r="L1203" s="201"/>
      <c r="M1203" s="206"/>
      <c r="N1203" s="207"/>
      <c r="O1203" s="207"/>
      <c r="P1203" s="207"/>
      <c r="Q1203" s="207"/>
      <c r="R1203" s="207"/>
      <c r="S1203" s="207"/>
      <c r="T1203" s="208"/>
      <c r="AT1203" s="209" t="s">
        <v>263</v>
      </c>
      <c r="AU1203" s="209" t="s">
        <v>79</v>
      </c>
      <c r="AV1203" s="13" t="s">
        <v>85</v>
      </c>
      <c r="AW1203" s="13" t="s">
        <v>36</v>
      </c>
      <c r="AX1203" s="13" t="s">
        <v>9</v>
      </c>
      <c r="AY1203" s="209" t="s">
        <v>254</v>
      </c>
    </row>
    <row r="1204" spans="2:65" s="1" customFormat="1" ht="31.5" customHeight="1" x14ac:dyDescent="0.3">
      <c r="B1204" s="164"/>
      <c r="C1204" s="165" t="s">
        <v>1841</v>
      </c>
      <c r="D1204" s="165" t="s">
        <v>256</v>
      </c>
      <c r="E1204" s="166" t="s">
        <v>1842</v>
      </c>
      <c r="F1204" s="167" t="s">
        <v>1843</v>
      </c>
      <c r="G1204" s="168" t="s">
        <v>375</v>
      </c>
      <c r="H1204" s="169">
        <v>429.64600000000002</v>
      </c>
      <c r="I1204" s="170"/>
      <c r="J1204" s="171">
        <f>ROUND(I1204*H1204,0)</f>
        <v>0</v>
      </c>
      <c r="K1204" s="167" t="s">
        <v>260</v>
      </c>
      <c r="L1204" s="34"/>
      <c r="M1204" s="172" t="s">
        <v>3</v>
      </c>
      <c r="N1204" s="173" t="s">
        <v>43</v>
      </c>
      <c r="O1204" s="35"/>
      <c r="P1204" s="174">
        <f>O1204*H1204</f>
        <v>0</v>
      </c>
      <c r="Q1204" s="174">
        <v>2.8600000000000001E-4</v>
      </c>
      <c r="R1204" s="174">
        <f>Q1204*H1204</f>
        <v>0.12287875600000001</v>
      </c>
      <c r="S1204" s="174">
        <v>0</v>
      </c>
      <c r="T1204" s="175">
        <f>S1204*H1204</f>
        <v>0</v>
      </c>
      <c r="AR1204" s="17" t="s">
        <v>261</v>
      </c>
      <c r="AT1204" s="17" t="s">
        <v>256</v>
      </c>
      <c r="AU1204" s="17" t="s">
        <v>79</v>
      </c>
      <c r="AY1204" s="17" t="s">
        <v>254</v>
      </c>
      <c r="BE1204" s="176">
        <f>IF(N1204="základní",J1204,0)</f>
        <v>0</v>
      </c>
      <c r="BF1204" s="176">
        <f>IF(N1204="snížená",J1204,0)</f>
        <v>0</v>
      </c>
      <c r="BG1204" s="176">
        <f>IF(N1204="zákl. přenesená",J1204,0)</f>
        <v>0</v>
      </c>
      <c r="BH1204" s="176">
        <f>IF(N1204="sníž. přenesená",J1204,0)</f>
        <v>0</v>
      </c>
      <c r="BI1204" s="176">
        <f>IF(N1204="nulová",J1204,0)</f>
        <v>0</v>
      </c>
      <c r="BJ1204" s="17" t="s">
        <v>9</v>
      </c>
      <c r="BK1204" s="176">
        <f>ROUND(I1204*H1204,0)</f>
        <v>0</v>
      </c>
      <c r="BL1204" s="17" t="s">
        <v>261</v>
      </c>
      <c r="BM1204" s="17" t="s">
        <v>1844</v>
      </c>
    </row>
    <row r="1205" spans="2:65" s="11" customFormat="1" ht="13.5" x14ac:dyDescent="0.3">
      <c r="B1205" s="177"/>
      <c r="D1205" s="187" t="s">
        <v>263</v>
      </c>
      <c r="E1205" s="186" t="s">
        <v>3</v>
      </c>
      <c r="F1205" s="188" t="s">
        <v>199</v>
      </c>
      <c r="H1205" s="189">
        <v>257.86399999999998</v>
      </c>
      <c r="I1205" s="182"/>
      <c r="L1205" s="177"/>
      <c r="M1205" s="183"/>
      <c r="N1205" s="184"/>
      <c r="O1205" s="184"/>
      <c r="P1205" s="184"/>
      <c r="Q1205" s="184"/>
      <c r="R1205" s="184"/>
      <c r="S1205" s="184"/>
      <c r="T1205" s="185"/>
      <c r="AT1205" s="186" t="s">
        <v>263</v>
      </c>
      <c r="AU1205" s="186" t="s">
        <v>79</v>
      </c>
      <c r="AV1205" s="11" t="s">
        <v>79</v>
      </c>
      <c r="AW1205" s="11" t="s">
        <v>36</v>
      </c>
      <c r="AX1205" s="11" t="s">
        <v>72</v>
      </c>
      <c r="AY1205" s="186" t="s">
        <v>254</v>
      </c>
    </row>
    <row r="1206" spans="2:65" s="12" customFormat="1" ht="13.5" x14ac:dyDescent="0.3">
      <c r="B1206" s="190"/>
      <c r="D1206" s="187" t="s">
        <v>263</v>
      </c>
      <c r="E1206" s="198" t="s">
        <v>3</v>
      </c>
      <c r="F1206" s="199" t="s">
        <v>277</v>
      </c>
      <c r="H1206" s="200">
        <v>257.86399999999998</v>
      </c>
      <c r="I1206" s="194"/>
      <c r="L1206" s="190"/>
      <c r="M1206" s="195"/>
      <c r="N1206" s="196"/>
      <c r="O1206" s="196"/>
      <c r="P1206" s="196"/>
      <c r="Q1206" s="196"/>
      <c r="R1206" s="196"/>
      <c r="S1206" s="196"/>
      <c r="T1206" s="197"/>
      <c r="AT1206" s="198" t="s">
        <v>263</v>
      </c>
      <c r="AU1206" s="198" t="s">
        <v>79</v>
      </c>
      <c r="AV1206" s="12" t="s">
        <v>82</v>
      </c>
      <c r="AW1206" s="12" t="s">
        <v>36</v>
      </c>
      <c r="AX1206" s="12" t="s">
        <v>72</v>
      </c>
      <c r="AY1206" s="198" t="s">
        <v>254</v>
      </c>
    </row>
    <row r="1207" spans="2:65" s="11" customFormat="1" ht="13.5" x14ac:dyDescent="0.3">
      <c r="B1207" s="177"/>
      <c r="D1207" s="187" t="s">
        <v>263</v>
      </c>
      <c r="E1207" s="186" t="s">
        <v>3</v>
      </c>
      <c r="F1207" s="188" t="s">
        <v>620</v>
      </c>
      <c r="H1207" s="189">
        <v>75.594999999999999</v>
      </c>
      <c r="I1207" s="182"/>
      <c r="L1207" s="177"/>
      <c r="M1207" s="183"/>
      <c r="N1207" s="184"/>
      <c r="O1207" s="184"/>
      <c r="P1207" s="184"/>
      <c r="Q1207" s="184"/>
      <c r="R1207" s="184"/>
      <c r="S1207" s="184"/>
      <c r="T1207" s="185"/>
      <c r="AT1207" s="186" t="s">
        <v>263</v>
      </c>
      <c r="AU1207" s="186" t="s">
        <v>79</v>
      </c>
      <c r="AV1207" s="11" t="s">
        <v>79</v>
      </c>
      <c r="AW1207" s="11" t="s">
        <v>36</v>
      </c>
      <c r="AX1207" s="11" t="s">
        <v>72</v>
      </c>
      <c r="AY1207" s="186" t="s">
        <v>254</v>
      </c>
    </row>
    <row r="1208" spans="2:65" s="11" customFormat="1" ht="13.5" x14ac:dyDescent="0.3">
      <c r="B1208" s="177"/>
      <c r="D1208" s="187" t="s">
        <v>263</v>
      </c>
      <c r="E1208" s="186" t="s">
        <v>3</v>
      </c>
      <c r="F1208" s="188" t="s">
        <v>621</v>
      </c>
      <c r="H1208" s="189">
        <v>63.609000000000002</v>
      </c>
      <c r="I1208" s="182"/>
      <c r="L1208" s="177"/>
      <c r="M1208" s="183"/>
      <c r="N1208" s="184"/>
      <c r="O1208" s="184"/>
      <c r="P1208" s="184"/>
      <c r="Q1208" s="184"/>
      <c r="R1208" s="184"/>
      <c r="S1208" s="184"/>
      <c r="T1208" s="185"/>
      <c r="AT1208" s="186" t="s">
        <v>263</v>
      </c>
      <c r="AU1208" s="186" t="s">
        <v>79</v>
      </c>
      <c r="AV1208" s="11" t="s">
        <v>79</v>
      </c>
      <c r="AW1208" s="11" t="s">
        <v>36</v>
      </c>
      <c r="AX1208" s="11" t="s">
        <v>72</v>
      </c>
      <c r="AY1208" s="186" t="s">
        <v>254</v>
      </c>
    </row>
    <row r="1209" spans="2:65" s="11" customFormat="1" ht="13.5" x14ac:dyDescent="0.3">
      <c r="B1209" s="177"/>
      <c r="D1209" s="187" t="s">
        <v>263</v>
      </c>
      <c r="E1209" s="186" t="s">
        <v>3</v>
      </c>
      <c r="F1209" s="188" t="s">
        <v>622</v>
      </c>
      <c r="H1209" s="189">
        <v>32.578000000000003</v>
      </c>
      <c r="I1209" s="182"/>
      <c r="L1209" s="177"/>
      <c r="M1209" s="183"/>
      <c r="N1209" s="184"/>
      <c r="O1209" s="184"/>
      <c r="P1209" s="184"/>
      <c r="Q1209" s="184"/>
      <c r="R1209" s="184"/>
      <c r="S1209" s="184"/>
      <c r="T1209" s="185"/>
      <c r="AT1209" s="186" t="s">
        <v>263</v>
      </c>
      <c r="AU1209" s="186" t="s">
        <v>79</v>
      </c>
      <c r="AV1209" s="11" t="s">
        <v>79</v>
      </c>
      <c r="AW1209" s="11" t="s">
        <v>36</v>
      </c>
      <c r="AX1209" s="11" t="s">
        <v>72</v>
      </c>
      <c r="AY1209" s="186" t="s">
        <v>254</v>
      </c>
    </row>
    <row r="1210" spans="2:65" s="12" customFormat="1" ht="13.5" x14ac:dyDescent="0.3">
      <c r="B1210" s="190"/>
      <c r="D1210" s="187" t="s">
        <v>263</v>
      </c>
      <c r="E1210" s="198" t="s">
        <v>3</v>
      </c>
      <c r="F1210" s="199" t="s">
        <v>1836</v>
      </c>
      <c r="H1210" s="200">
        <v>171.78200000000001</v>
      </c>
      <c r="I1210" s="194"/>
      <c r="L1210" s="190"/>
      <c r="M1210" s="195"/>
      <c r="N1210" s="196"/>
      <c r="O1210" s="196"/>
      <c r="P1210" s="196"/>
      <c r="Q1210" s="196"/>
      <c r="R1210" s="196"/>
      <c r="S1210" s="196"/>
      <c r="T1210" s="197"/>
      <c r="AT1210" s="198" t="s">
        <v>263</v>
      </c>
      <c r="AU1210" s="198" t="s">
        <v>79</v>
      </c>
      <c r="AV1210" s="12" t="s">
        <v>82</v>
      </c>
      <c r="AW1210" s="12" t="s">
        <v>36</v>
      </c>
      <c r="AX1210" s="12" t="s">
        <v>72</v>
      </c>
      <c r="AY1210" s="198" t="s">
        <v>254</v>
      </c>
    </row>
    <row r="1211" spans="2:65" s="13" customFormat="1" ht="13.5" x14ac:dyDescent="0.3">
      <c r="B1211" s="201"/>
      <c r="D1211" s="187" t="s">
        <v>263</v>
      </c>
      <c r="E1211" s="220" t="s">
        <v>3</v>
      </c>
      <c r="F1211" s="221" t="s">
        <v>326</v>
      </c>
      <c r="H1211" s="222">
        <v>429.64600000000002</v>
      </c>
      <c r="I1211" s="205"/>
      <c r="L1211" s="201"/>
      <c r="M1211" s="206"/>
      <c r="N1211" s="207"/>
      <c r="O1211" s="207"/>
      <c r="P1211" s="207"/>
      <c r="Q1211" s="207"/>
      <c r="R1211" s="207"/>
      <c r="S1211" s="207"/>
      <c r="T1211" s="208"/>
      <c r="AT1211" s="209" t="s">
        <v>263</v>
      </c>
      <c r="AU1211" s="209" t="s">
        <v>79</v>
      </c>
      <c r="AV1211" s="13" t="s">
        <v>85</v>
      </c>
      <c r="AW1211" s="13" t="s">
        <v>36</v>
      </c>
      <c r="AX1211" s="13" t="s">
        <v>9</v>
      </c>
      <c r="AY1211" s="209" t="s">
        <v>254</v>
      </c>
    </row>
    <row r="1212" spans="2:65" s="10" customFormat="1" ht="29.85" customHeight="1" x14ac:dyDescent="0.3">
      <c r="B1212" s="150"/>
      <c r="D1212" s="161" t="s">
        <v>71</v>
      </c>
      <c r="E1212" s="162" t="s">
        <v>1845</v>
      </c>
      <c r="F1212" s="162" t="s">
        <v>1846</v>
      </c>
      <c r="I1212" s="153"/>
      <c r="J1212" s="163">
        <f>BK1212</f>
        <v>0</v>
      </c>
      <c r="L1212" s="150"/>
      <c r="M1212" s="155"/>
      <c r="N1212" s="156"/>
      <c r="O1212" s="156"/>
      <c r="P1212" s="157">
        <f>SUM(P1213:P1221)</f>
        <v>0</v>
      </c>
      <c r="Q1212" s="156"/>
      <c r="R1212" s="157">
        <f>SUM(R1213:R1221)</f>
        <v>2.8431000000000001E-2</v>
      </c>
      <c r="S1212" s="156"/>
      <c r="T1212" s="158">
        <f>SUM(T1213:T1221)</f>
        <v>0</v>
      </c>
      <c r="AR1212" s="151" t="s">
        <v>79</v>
      </c>
      <c r="AT1212" s="159" t="s">
        <v>71</v>
      </c>
      <c r="AU1212" s="159" t="s">
        <v>9</v>
      </c>
      <c r="AY1212" s="151" t="s">
        <v>254</v>
      </c>
      <c r="BK1212" s="160">
        <f>SUM(BK1213:BK1221)</f>
        <v>0</v>
      </c>
    </row>
    <row r="1213" spans="2:65" s="1" customFormat="1" ht="22.5" customHeight="1" x14ac:dyDescent="0.3">
      <c r="B1213" s="164"/>
      <c r="C1213" s="165" t="s">
        <v>1847</v>
      </c>
      <c r="D1213" s="165" t="s">
        <v>256</v>
      </c>
      <c r="E1213" s="166" t="s">
        <v>1848</v>
      </c>
      <c r="F1213" s="167" t="s">
        <v>1849</v>
      </c>
      <c r="G1213" s="168" t="s">
        <v>375</v>
      </c>
      <c r="H1213" s="169">
        <v>21.87</v>
      </c>
      <c r="I1213" s="170"/>
      <c r="J1213" s="171">
        <f>ROUND(I1213*H1213,0)</f>
        <v>0</v>
      </c>
      <c r="K1213" s="167" t="s">
        <v>260</v>
      </c>
      <c r="L1213" s="34"/>
      <c r="M1213" s="172" t="s">
        <v>3</v>
      </c>
      <c r="N1213" s="173" t="s">
        <v>43</v>
      </c>
      <c r="O1213" s="35"/>
      <c r="P1213" s="174">
        <f>O1213*H1213</f>
        <v>0</v>
      </c>
      <c r="Q1213" s="174">
        <v>0</v>
      </c>
      <c r="R1213" s="174">
        <f>Q1213*H1213</f>
        <v>0</v>
      </c>
      <c r="S1213" s="174">
        <v>0</v>
      </c>
      <c r="T1213" s="175">
        <f>S1213*H1213</f>
        <v>0</v>
      </c>
      <c r="AR1213" s="17" t="s">
        <v>261</v>
      </c>
      <c r="AT1213" s="17" t="s">
        <v>256</v>
      </c>
      <c r="AU1213" s="17" t="s">
        <v>79</v>
      </c>
      <c r="AY1213" s="17" t="s">
        <v>254</v>
      </c>
      <c r="BE1213" s="176">
        <f>IF(N1213="základní",J1213,0)</f>
        <v>0</v>
      </c>
      <c r="BF1213" s="176">
        <f>IF(N1213="snížená",J1213,0)</f>
        <v>0</v>
      </c>
      <c r="BG1213" s="176">
        <f>IF(N1213="zákl. přenesená",J1213,0)</f>
        <v>0</v>
      </c>
      <c r="BH1213" s="176">
        <f>IF(N1213="sníž. přenesená",J1213,0)</f>
        <v>0</v>
      </c>
      <c r="BI1213" s="176">
        <f>IF(N1213="nulová",J1213,0)</f>
        <v>0</v>
      </c>
      <c r="BJ1213" s="17" t="s">
        <v>9</v>
      </c>
      <c r="BK1213" s="176">
        <f>ROUND(I1213*H1213,0)</f>
        <v>0</v>
      </c>
      <c r="BL1213" s="17" t="s">
        <v>261</v>
      </c>
      <c r="BM1213" s="17" t="s">
        <v>1850</v>
      </c>
    </row>
    <row r="1214" spans="2:65" s="11" customFormat="1" ht="13.5" x14ac:dyDescent="0.3">
      <c r="B1214" s="177"/>
      <c r="D1214" s="187" t="s">
        <v>263</v>
      </c>
      <c r="E1214" s="186" t="s">
        <v>3</v>
      </c>
      <c r="F1214" s="188" t="s">
        <v>1851</v>
      </c>
      <c r="H1214" s="189">
        <v>7.29</v>
      </c>
      <c r="I1214" s="182"/>
      <c r="L1214" s="177"/>
      <c r="M1214" s="183"/>
      <c r="N1214" s="184"/>
      <c r="O1214" s="184"/>
      <c r="P1214" s="184"/>
      <c r="Q1214" s="184"/>
      <c r="R1214" s="184"/>
      <c r="S1214" s="184"/>
      <c r="T1214" s="185"/>
      <c r="AT1214" s="186" t="s">
        <v>263</v>
      </c>
      <c r="AU1214" s="186" t="s">
        <v>79</v>
      </c>
      <c r="AV1214" s="11" t="s">
        <v>79</v>
      </c>
      <c r="AW1214" s="11" t="s">
        <v>36</v>
      </c>
      <c r="AX1214" s="11" t="s">
        <v>72</v>
      </c>
      <c r="AY1214" s="186" t="s">
        <v>254</v>
      </c>
    </row>
    <row r="1215" spans="2:65" s="11" customFormat="1" ht="13.5" x14ac:dyDescent="0.3">
      <c r="B1215" s="177"/>
      <c r="D1215" s="187" t="s">
        <v>263</v>
      </c>
      <c r="E1215" s="186" t="s">
        <v>3</v>
      </c>
      <c r="F1215" s="188" t="s">
        <v>1852</v>
      </c>
      <c r="H1215" s="189">
        <v>14.58</v>
      </c>
      <c r="I1215" s="182"/>
      <c r="L1215" s="177"/>
      <c r="M1215" s="183"/>
      <c r="N1215" s="184"/>
      <c r="O1215" s="184"/>
      <c r="P1215" s="184"/>
      <c r="Q1215" s="184"/>
      <c r="R1215" s="184"/>
      <c r="S1215" s="184"/>
      <c r="T1215" s="185"/>
      <c r="AT1215" s="186" t="s">
        <v>263</v>
      </c>
      <c r="AU1215" s="186" t="s">
        <v>79</v>
      </c>
      <c r="AV1215" s="11" t="s">
        <v>79</v>
      </c>
      <c r="AW1215" s="11" t="s">
        <v>36</v>
      </c>
      <c r="AX1215" s="11" t="s">
        <v>72</v>
      </c>
      <c r="AY1215" s="186" t="s">
        <v>254</v>
      </c>
    </row>
    <row r="1216" spans="2:65" s="12" customFormat="1" ht="13.5" x14ac:dyDescent="0.3">
      <c r="B1216" s="190"/>
      <c r="D1216" s="178" t="s">
        <v>263</v>
      </c>
      <c r="E1216" s="191" t="s">
        <v>3</v>
      </c>
      <c r="F1216" s="192" t="s">
        <v>277</v>
      </c>
      <c r="H1216" s="193">
        <v>21.87</v>
      </c>
      <c r="I1216" s="194"/>
      <c r="L1216" s="190"/>
      <c r="M1216" s="195"/>
      <c r="N1216" s="196"/>
      <c r="O1216" s="196"/>
      <c r="P1216" s="196"/>
      <c r="Q1216" s="196"/>
      <c r="R1216" s="196"/>
      <c r="S1216" s="196"/>
      <c r="T1216" s="197"/>
      <c r="AT1216" s="198" t="s">
        <v>263</v>
      </c>
      <c r="AU1216" s="198" t="s">
        <v>79</v>
      </c>
      <c r="AV1216" s="12" t="s">
        <v>82</v>
      </c>
      <c r="AW1216" s="12" t="s">
        <v>36</v>
      </c>
      <c r="AX1216" s="12" t="s">
        <v>9</v>
      </c>
      <c r="AY1216" s="198" t="s">
        <v>254</v>
      </c>
    </row>
    <row r="1217" spans="2:65" s="1" customFormat="1" ht="22.5" customHeight="1" x14ac:dyDescent="0.3">
      <c r="B1217" s="164"/>
      <c r="C1217" s="210" t="s">
        <v>1853</v>
      </c>
      <c r="D1217" s="210" t="s">
        <v>368</v>
      </c>
      <c r="E1217" s="211" t="s">
        <v>1854</v>
      </c>
      <c r="F1217" s="212" t="s">
        <v>1855</v>
      </c>
      <c r="G1217" s="213" t="s">
        <v>375</v>
      </c>
      <c r="H1217" s="214">
        <v>21.87</v>
      </c>
      <c r="I1217" s="215"/>
      <c r="J1217" s="216">
        <f>ROUND(I1217*H1217,0)</f>
        <v>0</v>
      </c>
      <c r="K1217" s="212" t="s">
        <v>3</v>
      </c>
      <c r="L1217" s="217"/>
      <c r="M1217" s="218" t="s">
        <v>3</v>
      </c>
      <c r="N1217" s="219" t="s">
        <v>43</v>
      </c>
      <c r="O1217" s="35"/>
      <c r="P1217" s="174">
        <f>O1217*H1217</f>
        <v>0</v>
      </c>
      <c r="Q1217" s="174">
        <v>1.2999999999999999E-3</v>
      </c>
      <c r="R1217" s="174">
        <f>Q1217*H1217</f>
        <v>2.8431000000000001E-2</v>
      </c>
      <c r="S1217" s="174">
        <v>0</v>
      </c>
      <c r="T1217" s="175">
        <f>S1217*H1217</f>
        <v>0</v>
      </c>
      <c r="AR1217" s="17" t="s">
        <v>554</v>
      </c>
      <c r="AT1217" s="17" t="s">
        <v>368</v>
      </c>
      <c r="AU1217" s="17" t="s">
        <v>79</v>
      </c>
      <c r="AY1217" s="17" t="s">
        <v>254</v>
      </c>
      <c r="BE1217" s="176">
        <f>IF(N1217="základní",J1217,0)</f>
        <v>0</v>
      </c>
      <c r="BF1217" s="176">
        <f>IF(N1217="snížená",J1217,0)</f>
        <v>0</v>
      </c>
      <c r="BG1217" s="176">
        <f>IF(N1217="zákl. přenesená",J1217,0)</f>
        <v>0</v>
      </c>
      <c r="BH1217" s="176">
        <f>IF(N1217="sníž. přenesená",J1217,0)</f>
        <v>0</v>
      </c>
      <c r="BI1217" s="176">
        <f>IF(N1217="nulová",J1217,0)</f>
        <v>0</v>
      </c>
      <c r="BJ1217" s="17" t="s">
        <v>9</v>
      </c>
      <c r="BK1217" s="176">
        <f>ROUND(I1217*H1217,0)</f>
        <v>0</v>
      </c>
      <c r="BL1217" s="17" t="s">
        <v>261</v>
      </c>
      <c r="BM1217" s="17" t="s">
        <v>1856</v>
      </c>
    </row>
    <row r="1218" spans="2:65" s="11" customFormat="1" ht="13.5" x14ac:dyDescent="0.3">
      <c r="B1218" s="177"/>
      <c r="D1218" s="187" t="s">
        <v>263</v>
      </c>
      <c r="E1218" s="186" t="s">
        <v>3</v>
      </c>
      <c r="F1218" s="188" t="s">
        <v>1851</v>
      </c>
      <c r="H1218" s="189">
        <v>7.29</v>
      </c>
      <c r="I1218" s="182"/>
      <c r="L1218" s="177"/>
      <c r="M1218" s="183"/>
      <c r="N1218" s="184"/>
      <c r="O1218" s="184"/>
      <c r="P1218" s="184"/>
      <c r="Q1218" s="184"/>
      <c r="R1218" s="184"/>
      <c r="S1218" s="184"/>
      <c r="T1218" s="185"/>
      <c r="AT1218" s="186" t="s">
        <v>263</v>
      </c>
      <c r="AU1218" s="186" t="s">
        <v>79</v>
      </c>
      <c r="AV1218" s="11" t="s">
        <v>79</v>
      </c>
      <c r="AW1218" s="11" t="s">
        <v>36</v>
      </c>
      <c r="AX1218" s="11" t="s">
        <v>72</v>
      </c>
      <c r="AY1218" s="186" t="s">
        <v>254</v>
      </c>
    </row>
    <row r="1219" spans="2:65" s="11" customFormat="1" ht="13.5" x14ac:dyDescent="0.3">
      <c r="B1219" s="177"/>
      <c r="D1219" s="187" t="s">
        <v>263</v>
      </c>
      <c r="E1219" s="186" t="s">
        <v>3</v>
      </c>
      <c r="F1219" s="188" t="s">
        <v>1852</v>
      </c>
      <c r="H1219" s="189">
        <v>14.58</v>
      </c>
      <c r="I1219" s="182"/>
      <c r="L1219" s="177"/>
      <c r="M1219" s="183"/>
      <c r="N1219" s="184"/>
      <c r="O1219" s="184"/>
      <c r="P1219" s="184"/>
      <c r="Q1219" s="184"/>
      <c r="R1219" s="184"/>
      <c r="S1219" s="184"/>
      <c r="T1219" s="185"/>
      <c r="AT1219" s="186" t="s">
        <v>263</v>
      </c>
      <c r="AU1219" s="186" t="s">
        <v>79</v>
      </c>
      <c r="AV1219" s="11" t="s">
        <v>79</v>
      </c>
      <c r="AW1219" s="11" t="s">
        <v>36</v>
      </c>
      <c r="AX1219" s="11" t="s">
        <v>72</v>
      </c>
      <c r="AY1219" s="186" t="s">
        <v>254</v>
      </c>
    </row>
    <row r="1220" spans="2:65" s="12" customFormat="1" ht="13.5" x14ac:dyDescent="0.3">
      <c r="B1220" s="190"/>
      <c r="D1220" s="178" t="s">
        <v>263</v>
      </c>
      <c r="E1220" s="191" t="s">
        <v>3</v>
      </c>
      <c r="F1220" s="192" t="s">
        <v>277</v>
      </c>
      <c r="H1220" s="193">
        <v>21.87</v>
      </c>
      <c r="I1220" s="194"/>
      <c r="L1220" s="190"/>
      <c r="M1220" s="195"/>
      <c r="N1220" s="196"/>
      <c r="O1220" s="196"/>
      <c r="P1220" s="196"/>
      <c r="Q1220" s="196"/>
      <c r="R1220" s="196"/>
      <c r="S1220" s="196"/>
      <c r="T1220" s="197"/>
      <c r="AT1220" s="198" t="s">
        <v>263</v>
      </c>
      <c r="AU1220" s="198" t="s">
        <v>79</v>
      </c>
      <c r="AV1220" s="12" t="s">
        <v>82</v>
      </c>
      <c r="AW1220" s="12" t="s">
        <v>36</v>
      </c>
      <c r="AX1220" s="12" t="s">
        <v>9</v>
      </c>
      <c r="AY1220" s="198" t="s">
        <v>254</v>
      </c>
    </row>
    <row r="1221" spans="2:65" s="1" customFormat="1" ht="22.5" customHeight="1" x14ac:dyDescent="0.3">
      <c r="B1221" s="164"/>
      <c r="C1221" s="165" t="s">
        <v>1857</v>
      </c>
      <c r="D1221" s="165" t="s">
        <v>256</v>
      </c>
      <c r="E1221" s="166" t="s">
        <v>1858</v>
      </c>
      <c r="F1221" s="167" t="s">
        <v>1859</v>
      </c>
      <c r="G1221" s="168" t="s">
        <v>359</v>
      </c>
      <c r="H1221" s="169">
        <v>2.8000000000000001E-2</v>
      </c>
      <c r="I1221" s="170"/>
      <c r="J1221" s="171">
        <f>ROUND(I1221*H1221,0)</f>
        <v>0</v>
      </c>
      <c r="K1221" s="167" t="s">
        <v>260</v>
      </c>
      <c r="L1221" s="34"/>
      <c r="M1221" s="172" t="s">
        <v>3</v>
      </c>
      <c r="N1221" s="223" t="s">
        <v>43</v>
      </c>
      <c r="O1221" s="224"/>
      <c r="P1221" s="225">
        <f>O1221*H1221</f>
        <v>0</v>
      </c>
      <c r="Q1221" s="225">
        <v>0</v>
      </c>
      <c r="R1221" s="225">
        <f>Q1221*H1221</f>
        <v>0</v>
      </c>
      <c r="S1221" s="225">
        <v>0</v>
      </c>
      <c r="T1221" s="226">
        <f>S1221*H1221</f>
        <v>0</v>
      </c>
      <c r="AR1221" s="17" t="s">
        <v>261</v>
      </c>
      <c r="AT1221" s="17" t="s">
        <v>256</v>
      </c>
      <c r="AU1221" s="17" t="s">
        <v>79</v>
      </c>
      <c r="AY1221" s="17" t="s">
        <v>254</v>
      </c>
      <c r="BE1221" s="176">
        <f>IF(N1221="základní",J1221,0)</f>
        <v>0</v>
      </c>
      <c r="BF1221" s="176">
        <f>IF(N1221="snížená",J1221,0)</f>
        <v>0</v>
      </c>
      <c r="BG1221" s="176">
        <f>IF(N1221="zákl. přenesená",J1221,0)</f>
        <v>0</v>
      </c>
      <c r="BH1221" s="176">
        <f>IF(N1221="sníž. přenesená",J1221,0)</f>
        <v>0</v>
      </c>
      <c r="BI1221" s="176">
        <f>IF(N1221="nulová",J1221,0)</f>
        <v>0</v>
      </c>
      <c r="BJ1221" s="17" t="s">
        <v>9</v>
      </c>
      <c r="BK1221" s="176">
        <f>ROUND(I1221*H1221,0)</f>
        <v>0</v>
      </c>
      <c r="BL1221" s="17" t="s">
        <v>261</v>
      </c>
      <c r="BM1221" s="17" t="s">
        <v>1860</v>
      </c>
    </row>
    <row r="1222" spans="2:65" s="1" customFormat="1" ht="6.95" customHeight="1" x14ac:dyDescent="0.3">
      <c r="B1222" s="49"/>
      <c r="C1222" s="50"/>
      <c r="D1222" s="50"/>
      <c r="E1222" s="50"/>
      <c r="F1222" s="50"/>
      <c r="G1222" s="50"/>
      <c r="H1222" s="50"/>
      <c r="I1222" s="117"/>
      <c r="J1222" s="50"/>
      <c r="K1222" s="50"/>
      <c r="L1222" s="34"/>
    </row>
  </sheetData>
  <autoFilter ref="C100:K100"/>
  <mergeCells count="9">
    <mergeCell ref="E91:H91"/>
    <mergeCell ref="E93:H9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100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3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77"/>
      <c r="C1" s="277"/>
      <c r="D1" s="276" t="s">
        <v>1</v>
      </c>
      <c r="E1" s="277"/>
      <c r="F1" s="278" t="s">
        <v>2388</v>
      </c>
      <c r="G1" s="283" t="s">
        <v>2389</v>
      </c>
      <c r="H1" s="283"/>
      <c r="I1" s="284"/>
      <c r="J1" s="278" t="s">
        <v>2390</v>
      </c>
      <c r="K1" s="276" t="s">
        <v>91</v>
      </c>
      <c r="L1" s="278" t="s">
        <v>2391</v>
      </c>
      <c r="M1" s="278"/>
      <c r="N1" s="278"/>
      <c r="O1" s="278"/>
      <c r="P1" s="278"/>
      <c r="Q1" s="278"/>
      <c r="R1" s="278"/>
      <c r="S1" s="278"/>
      <c r="T1" s="278"/>
      <c r="U1" s="274"/>
      <c r="V1" s="274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269" t="s">
        <v>6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7" t="s">
        <v>81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93"/>
      <c r="J3" s="19"/>
      <c r="K3" s="20"/>
      <c r="AT3" s="17" t="s">
        <v>79</v>
      </c>
    </row>
    <row r="4" spans="1:70" ht="36.950000000000003" customHeight="1" x14ac:dyDescent="0.3">
      <c r="B4" s="21"/>
      <c r="C4" s="22"/>
      <c r="D4" s="23" t="s">
        <v>97</v>
      </c>
      <c r="E4" s="22"/>
      <c r="F4" s="22"/>
      <c r="G4" s="22"/>
      <c r="H4" s="22"/>
      <c r="I4" s="94"/>
      <c r="J4" s="22"/>
      <c r="K4" s="24"/>
      <c r="M4" s="25" t="s">
        <v>12</v>
      </c>
      <c r="AT4" s="17" t="s">
        <v>4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94"/>
      <c r="J5" s="22"/>
      <c r="K5" s="24"/>
    </row>
    <row r="6" spans="1:70" x14ac:dyDescent="0.3">
      <c r="B6" s="21"/>
      <c r="C6" s="22"/>
      <c r="D6" s="30" t="s">
        <v>18</v>
      </c>
      <c r="E6" s="22"/>
      <c r="F6" s="22"/>
      <c r="G6" s="22"/>
      <c r="H6" s="22"/>
      <c r="I6" s="94"/>
      <c r="J6" s="22"/>
      <c r="K6" s="24"/>
    </row>
    <row r="7" spans="1:70" ht="22.5" customHeight="1" x14ac:dyDescent="0.3">
      <c r="B7" s="21"/>
      <c r="C7" s="22"/>
      <c r="D7" s="22"/>
      <c r="E7" s="270" t="str">
        <f>'Rekapitulace stavby'!K6</f>
        <v>Zimní expozice žiraf síťovaných ZOO Dvůr Králové a.s</v>
      </c>
      <c r="F7" s="238"/>
      <c r="G7" s="238"/>
      <c r="H7" s="238"/>
      <c r="I7" s="94"/>
      <c r="J7" s="22"/>
      <c r="K7" s="24"/>
    </row>
    <row r="8" spans="1:70" s="1" customFormat="1" x14ac:dyDescent="0.3">
      <c r="B8" s="34"/>
      <c r="C8" s="35"/>
      <c r="D8" s="30" t="s">
        <v>110</v>
      </c>
      <c r="E8" s="35"/>
      <c r="F8" s="35"/>
      <c r="G8" s="35"/>
      <c r="H8" s="35"/>
      <c r="I8" s="95"/>
      <c r="J8" s="35"/>
      <c r="K8" s="38"/>
    </row>
    <row r="9" spans="1:70" s="1" customFormat="1" ht="36.950000000000003" customHeight="1" x14ac:dyDescent="0.3">
      <c r="B9" s="34"/>
      <c r="C9" s="35"/>
      <c r="D9" s="35"/>
      <c r="E9" s="271" t="s">
        <v>1861</v>
      </c>
      <c r="F9" s="245"/>
      <c r="G9" s="245"/>
      <c r="H9" s="245"/>
      <c r="I9" s="95"/>
      <c r="J9" s="35"/>
      <c r="K9" s="38"/>
    </row>
    <row r="10" spans="1:70" s="1" customFormat="1" ht="13.5" x14ac:dyDescent="0.3">
      <c r="B10" s="34"/>
      <c r="C10" s="35"/>
      <c r="D10" s="35"/>
      <c r="E10" s="35"/>
      <c r="F10" s="35"/>
      <c r="G10" s="35"/>
      <c r="H10" s="35"/>
      <c r="I10" s="95"/>
      <c r="J10" s="35"/>
      <c r="K10" s="38"/>
    </row>
    <row r="11" spans="1:70" s="1" customFormat="1" ht="14.45" customHeight="1" x14ac:dyDescent="0.3">
      <c r="B11" s="34"/>
      <c r="C11" s="35"/>
      <c r="D11" s="30" t="s">
        <v>20</v>
      </c>
      <c r="E11" s="35"/>
      <c r="F11" s="28" t="s">
        <v>3</v>
      </c>
      <c r="G11" s="35"/>
      <c r="H11" s="35"/>
      <c r="I11" s="96" t="s">
        <v>21</v>
      </c>
      <c r="J11" s="28" t="s">
        <v>3</v>
      </c>
      <c r="K11" s="38"/>
    </row>
    <row r="12" spans="1:70" s="1" customFormat="1" ht="14.45" customHeight="1" x14ac:dyDescent="0.3">
      <c r="B12" s="34"/>
      <c r="C12" s="35"/>
      <c r="D12" s="30" t="s">
        <v>22</v>
      </c>
      <c r="E12" s="35"/>
      <c r="F12" s="28" t="s">
        <v>23</v>
      </c>
      <c r="G12" s="35"/>
      <c r="H12" s="35"/>
      <c r="I12" s="96" t="s">
        <v>24</v>
      </c>
      <c r="J12" s="97" t="str">
        <f>'Rekapitulace stavby'!AN8</f>
        <v>30.6.2017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95"/>
      <c r="J13" s="35"/>
      <c r="K13" s="38"/>
    </row>
    <row r="14" spans="1:70" s="1" customFormat="1" ht="14.45" customHeight="1" x14ac:dyDescent="0.3">
      <c r="B14" s="34"/>
      <c r="C14" s="35"/>
      <c r="D14" s="30" t="s">
        <v>28</v>
      </c>
      <c r="E14" s="35"/>
      <c r="F14" s="35"/>
      <c r="G14" s="35"/>
      <c r="H14" s="35"/>
      <c r="I14" s="96" t="s">
        <v>29</v>
      </c>
      <c r="J14" s="28" t="s">
        <v>3</v>
      </c>
      <c r="K14" s="38"/>
    </row>
    <row r="15" spans="1:70" s="1" customFormat="1" ht="18" customHeight="1" x14ac:dyDescent="0.3">
      <c r="B15" s="34"/>
      <c r="C15" s="35"/>
      <c r="D15" s="35"/>
      <c r="E15" s="28" t="s">
        <v>30</v>
      </c>
      <c r="F15" s="35"/>
      <c r="G15" s="35"/>
      <c r="H15" s="35"/>
      <c r="I15" s="96" t="s">
        <v>31</v>
      </c>
      <c r="J15" s="28" t="s">
        <v>3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95"/>
      <c r="J16" s="35"/>
      <c r="K16" s="38"/>
    </row>
    <row r="17" spans="2:11" s="1" customFormat="1" ht="14.45" customHeight="1" x14ac:dyDescent="0.3">
      <c r="B17" s="34"/>
      <c r="C17" s="35"/>
      <c r="D17" s="30" t="s">
        <v>32</v>
      </c>
      <c r="E17" s="35"/>
      <c r="F17" s="35"/>
      <c r="G17" s="35"/>
      <c r="H17" s="35"/>
      <c r="I17" s="96" t="s">
        <v>29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6" t="s">
        <v>31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95"/>
      <c r="J19" s="35"/>
      <c r="K19" s="38"/>
    </row>
    <row r="20" spans="2:11" s="1" customFormat="1" ht="14.45" customHeight="1" x14ac:dyDescent="0.3">
      <c r="B20" s="34"/>
      <c r="C20" s="35"/>
      <c r="D20" s="30" t="s">
        <v>34</v>
      </c>
      <c r="E20" s="35"/>
      <c r="F20" s="35"/>
      <c r="G20" s="35"/>
      <c r="H20" s="35"/>
      <c r="I20" s="96" t="s">
        <v>29</v>
      </c>
      <c r="J20" s="28" t="s">
        <v>3</v>
      </c>
      <c r="K20" s="38"/>
    </row>
    <row r="21" spans="2:11" s="1" customFormat="1" ht="18" customHeight="1" x14ac:dyDescent="0.3">
      <c r="B21" s="34"/>
      <c r="C21" s="35"/>
      <c r="D21" s="35"/>
      <c r="E21" s="28" t="s">
        <v>1862</v>
      </c>
      <c r="F21" s="35"/>
      <c r="G21" s="35"/>
      <c r="H21" s="35"/>
      <c r="I21" s="96" t="s">
        <v>31</v>
      </c>
      <c r="J21" s="28" t="s">
        <v>3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95"/>
      <c r="J22" s="35"/>
      <c r="K22" s="38"/>
    </row>
    <row r="23" spans="2:11" s="1" customFormat="1" ht="14.45" customHeight="1" x14ac:dyDescent="0.3">
      <c r="B23" s="34"/>
      <c r="C23" s="35"/>
      <c r="D23" s="30" t="s">
        <v>37</v>
      </c>
      <c r="E23" s="35"/>
      <c r="F23" s="35"/>
      <c r="G23" s="35"/>
      <c r="H23" s="35"/>
      <c r="I23" s="95"/>
      <c r="J23" s="35"/>
      <c r="K23" s="38"/>
    </row>
    <row r="24" spans="2:11" s="6" customFormat="1" ht="22.5" customHeight="1" x14ac:dyDescent="0.3">
      <c r="B24" s="98"/>
      <c r="C24" s="99"/>
      <c r="D24" s="99"/>
      <c r="E24" s="241" t="s">
        <v>3</v>
      </c>
      <c r="F24" s="272"/>
      <c r="G24" s="272"/>
      <c r="H24" s="272"/>
      <c r="I24" s="100"/>
      <c r="J24" s="99"/>
      <c r="K24" s="101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9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103"/>
      <c r="J26" s="61"/>
      <c r="K26" s="104"/>
    </row>
    <row r="27" spans="2:11" s="1" customFormat="1" ht="25.35" customHeight="1" x14ac:dyDescent="0.3">
      <c r="B27" s="34"/>
      <c r="C27" s="35"/>
      <c r="D27" s="105" t="s">
        <v>38</v>
      </c>
      <c r="E27" s="35"/>
      <c r="F27" s="35"/>
      <c r="G27" s="35"/>
      <c r="H27" s="35"/>
      <c r="I27" s="95"/>
      <c r="J27" s="106">
        <f>ROUND(J82,0)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103"/>
      <c r="J28" s="61"/>
      <c r="K28" s="104"/>
    </row>
    <row r="29" spans="2:11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107" t="s">
        <v>39</v>
      </c>
      <c r="J29" s="39" t="s">
        <v>41</v>
      </c>
      <c r="K29" s="38"/>
    </row>
    <row r="30" spans="2:11" s="1" customFormat="1" ht="14.45" customHeight="1" x14ac:dyDescent="0.3">
      <c r="B30" s="34"/>
      <c r="C30" s="35"/>
      <c r="D30" s="42" t="s">
        <v>42</v>
      </c>
      <c r="E30" s="42" t="s">
        <v>43</v>
      </c>
      <c r="F30" s="108">
        <f>ROUND(SUM(BE82:BE92), 0)</f>
        <v>0</v>
      </c>
      <c r="G30" s="35"/>
      <c r="H30" s="35"/>
      <c r="I30" s="109">
        <v>0.21</v>
      </c>
      <c r="J30" s="108">
        <f>ROUND(ROUND((SUM(BE82:BE92)),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44</v>
      </c>
      <c r="F31" s="108">
        <f>ROUND(SUM(BF82:BF92), 0)</f>
        <v>0</v>
      </c>
      <c r="G31" s="35"/>
      <c r="H31" s="35"/>
      <c r="I31" s="109">
        <v>0.15</v>
      </c>
      <c r="J31" s="108">
        <f>ROUND(ROUND((SUM(BF82:BF92)),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45</v>
      </c>
      <c r="F32" s="108">
        <f>ROUND(SUM(BG82:BG92), 0)</f>
        <v>0</v>
      </c>
      <c r="G32" s="35"/>
      <c r="H32" s="35"/>
      <c r="I32" s="109">
        <v>0.21</v>
      </c>
      <c r="J32" s="108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46</v>
      </c>
      <c r="F33" s="108">
        <f>ROUND(SUM(BH82:BH92), 0)</f>
        <v>0</v>
      </c>
      <c r="G33" s="35"/>
      <c r="H33" s="35"/>
      <c r="I33" s="109">
        <v>0.15</v>
      </c>
      <c r="J33" s="108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47</v>
      </c>
      <c r="F34" s="108">
        <f>ROUND(SUM(BI82:BI92), 0)</f>
        <v>0</v>
      </c>
      <c r="G34" s="35"/>
      <c r="H34" s="35"/>
      <c r="I34" s="109">
        <v>0</v>
      </c>
      <c r="J34" s="108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95"/>
      <c r="J35" s="35"/>
      <c r="K35" s="38"/>
    </row>
    <row r="36" spans="2:11" s="1" customFormat="1" ht="25.35" customHeight="1" x14ac:dyDescent="0.3">
      <c r="B36" s="34"/>
      <c r="C36" s="110"/>
      <c r="D36" s="111" t="s">
        <v>48</v>
      </c>
      <c r="E36" s="64"/>
      <c r="F36" s="64"/>
      <c r="G36" s="112" t="s">
        <v>49</v>
      </c>
      <c r="H36" s="113" t="s">
        <v>50</v>
      </c>
      <c r="I36" s="114"/>
      <c r="J36" s="115">
        <f>SUM(J27:J34)</f>
        <v>0</v>
      </c>
      <c r="K36" s="116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17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118"/>
      <c r="J41" s="53"/>
      <c r="K41" s="119"/>
    </row>
    <row r="42" spans="2:11" s="1" customFormat="1" ht="36.950000000000003" customHeight="1" x14ac:dyDescent="0.3">
      <c r="B42" s="34"/>
      <c r="C42" s="23" t="s">
        <v>208</v>
      </c>
      <c r="D42" s="35"/>
      <c r="E42" s="35"/>
      <c r="F42" s="35"/>
      <c r="G42" s="35"/>
      <c r="H42" s="35"/>
      <c r="I42" s="9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95"/>
      <c r="J43" s="35"/>
      <c r="K43" s="38"/>
    </row>
    <row r="44" spans="2:11" s="1" customFormat="1" ht="14.45" customHeight="1" x14ac:dyDescent="0.3">
      <c r="B44" s="34"/>
      <c r="C44" s="30" t="s">
        <v>18</v>
      </c>
      <c r="D44" s="35"/>
      <c r="E44" s="35"/>
      <c r="F44" s="35"/>
      <c r="G44" s="35"/>
      <c r="H44" s="35"/>
      <c r="I44" s="95"/>
      <c r="J44" s="35"/>
      <c r="K44" s="38"/>
    </row>
    <row r="45" spans="2:11" s="1" customFormat="1" ht="22.5" customHeight="1" x14ac:dyDescent="0.3">
      <c r="B45" s="34"/>
      <c r="C45" s="35"/>
      <c r="D45" s="35"/>
      <c r="E45" s="270" t="str">
        <f>E7</f>
        <v>Zimní expozice žiraf síťovaných ZOO Dvůr Králové a.s</v>
      </c>
      <c r="F45" s="245"/>
      <c r="G45" s="245"/>
      <c r="H45" s="245"/>
      <c r="I45" s="95"/>
      <c r="J45" s="35"/>
      <c r="K45" s="38"/>
    </row>
    <row r="46" spans="2:11" s="1" customFormat="1" ht="14.45" customHeight="1" x14ac:dyDescent="0.3">
      <c r="B46" s="34"/>
      <c r="C46" s="30" t="s">
        <v>110</v>
      </c>
      <c r="D46" s="35"/>
      <c r="E46" s="35"/>
      <c r="F46" s="35"/>
      <c r="G46" s="35"/>
      <c r="H46" s="35"/>
      <c r="I46" s="95"/>
      <c r="J46" s="35"/>
      <c r="K46" s="38"/>
    </row>
    <row r="47" spans="2:11" s="1" customFormat="1" ht="23.25" customHeight="1" x14ac:dyDescent="0.3">
      <c r="B47" s="34"/>
      <c r="C47" s="35"/>
      <c r="D47" s="35"/>
      <c r="E47" s="271" t="str">
        <f>E9</f>
        <v>2 - SO 01 - ÚT,VZT,EL,Mar</v>
      </c>
      <c r="F47" s="245"/>
      <c r="G47" s="245"/>
      <c r="H47" s="245"/>
      <c r="I47" s="9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95"/>
      <c r="J48" s="35"/>
      <c r="K48" s="38"/>
    </row>
    <row r="49" spans="2:47" s="1" customFormat="1" ht="18" customHeight="1" x14ac:dyDescent="0.3">
      <c r="B49" s="34"/>
      <c r="C49" s="30" t="s">
        <v>22</v>
      </c>
      <c r="D49" s="35"/>
      <c r="E49" s="35"/>
      <c r="F49" s="28" t="str">
        <f>F12</f>
        <v>Dvůr Králové nad Labem</v>
      </c>
      <c r="G49" s="35"/>
      <c r="H49" s="35"/>
      <c r="I49" s="96" t="s">
        <v>24</v>
      </c>
      <c r="J49" s="97" t="str">
        <f>IF(J12="","",J12)</f>
        <v>30.6.2017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95"/>
      <c r="J50" s="35"/>
      <c r="K50" s="38"/>
    </row>
    <row r="51" spans="2:47" s="1" customFormat="1" x14ac:dyDescent="0.3">
      <c r="B51" s="34"/>
      <c r="C51" s="30" t="s">
        <v>28</v>
      </c>
      <c r="D51" s="35"/>
      <c r="E51" s="35"/>
      <c r="F51" s="28" t="str">
        <f>E15</f>
        <v>ZOO Dvůr Králové a.s., Štefánikova 1029, D.K.n.L.</v>
      </c>
      <c r="G51" s="35"/>
      <c r="H51" s="35"/>
      <c r="I51" s="96" t="s">
        <v>34</v>
      </c>
      <c r="J51" s="28" t="str">
        <f>E21</f>
        <v>JIKA-CZ s.r.o., Dlouhá 101, Hradec Králové 3</v>
      </c>
      <c r="K51" s="38"/>
    </row>
    <row r="52" spans="2:47" s="1" customFormat="1" ht="14.45" customHeight="1" x14ac:dyDescent="0.3">
      <c r="B52" s="34"/>
      <c r="C52" s="30" t="s">
        <v>32</v>
      </c>
      <c r="D52" s="35"/>
      <c r="E52" s="35"/>
      <c r="F52" s="28" t="str">
        <f>IF(E18="","",E18)</f>
        <v/>
      </c>
      <c r="G52" s="35"/>
      <c r="H52" s="35"/>
      <c r="I52" s="95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95"/>
      <c r="J53" s="35"/>
      <c r="K53" s="38"/>
    </row>
    <row r="54" spans="2:47" s="1" customFormat="1" ht="29.25" customHeight="1" x14ac:dyDescent="0.3">
      <c r="B54" s="34"/>
      <c r="C54" s="120" t="s">
        <v>209</v>
      </c>
      <c r="D54" s="110"/>
      <c r="E54" s="110"/>
      <c r="F54" s="110"/>
      <c r="G54" s="110"/>
      <c r="H54" s="110"/>
      <c r="I54" s="121"/>
      <c r="J54" s="122" t="s">
        <v>210</v>
      </c>
      <c r="K54" s="12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95"/>
      <c r="J55" s="35"/>
      <c r="K55" s="38"/>
    </row>
    <row r="56" spans="2:47" s="1" customFormat="1" ht="29.25" customHeight="1" x14ac:dyDescent="0.3">
      <c r="B56" s="34"/>
      <c r="C56" s="124" t="s">
        <v>211</v>
      </c>
      <c r="D56" s="35"/>
      <c r="E56" s="35"/>
      <c r="F56" s="35"/>
      <c r="G56" s="35"/>
      <c r="H56" s="35"/>
      <c r="I56" s="95"/>
      <c r="J56" s="106">
        <f>J82</f>
        <v>0</v>
      </c>
      <c r="K56" s="38"/>
      <c r="AU56" s="17" t="s">
        <v>212</v>
      </c>
    </row>
    <row r="57" spans="2:47" s="7" customFormat="1" ht="24.95" customHeight="1" x14ac:dyDescent="0.3">
      <c r="B57" s="125"/>
      <c r="C57" s="126"/>
      <c r="D57" s="127" t="s">
        <v>224</v>
      </c>
      <c r="E57" s="128"/>
      <c r="F57" s="128"/>
      <c r="G57" s="128"/>
      <c r="H57" s="128"/>
      <c r="I57" s="129"/>
      <c r="J57" s="130">
        <f>J83</f>
        <v>0</v>
      </c>
      <c r="K57" s="131"/>
    </row>
    <row r="58" spans="2:47" s="8" customFormat="1" ht="19.899999999999999" customHeight="1" x14ac:dyDescent="0.3">
      <c r="B58" s="132"/>
      <c r="C58" s="133"/>
      <c r="D58" s="134" t="s">
        <v>1863</v>
      </c>
      <c r="E58" s="135"/>
      <c r="F58" s="135"/>
      <c r="G58" s="135"/>
      <c r="H58" s="135"/>
      <c r="I58" s="136"/>
      <c r="J58" s="137">
        <f>J84</f>
        <v>0</v>
      </c>
      <c r="K58" s="138"/>
    </row>
    <row r="59" spans="2:47" s="7" customFormat="1" ht="24.95" customHeight="1" x14ac:dyDescent="0.3">
      <c r="B59" s="125"/>
      <c r="C59" s="126"/>
      <c r="D59" s="127" t="s">
        <v>1864</v>
      </c>
      <c r="E59" s="128"/>
      <c r="F59" s="128"/>
      <c r="G59" s="128"/>
      <c r="H59" s="128"/>
      <c r="I59" s="129"/>
      <c r="J59" s="130">
        <f>J86</f>
        <v>0</v>
      </c>
      <c r="K59" s="131"/>
    </row>
    <row r="60" spans="2:47" s="8" customFormat="1" ht="19.899999999999999" customHeight="1" x14ac:dyDescent="0.3">
      <c r="B60" s="132"/>
      <c r="C60" s="133"/>
      <c r="D60" s="134" t="s">
        <v>1865</v>
      </c>
      <c r="E60" s="135"/>
      <c r="F60" s="135"/>
      <c r="G60" s="135"/>
      <c r="H60" s="135"/>
      <c r="I60" s="136"/>
      <c r="J60" s="137">
        <f>J87</f>
        <v>0</v>
      </c>
      <c r="K60" s="138"/>
    </row>
    <row r="61" spans="2:47" s="8" customFormat="1" ht="19.899999999999999" customHeight="1" x14ac:dyDescent="0.3">
      <c r="B61" s="132"/>
      <c r="C61" s="133"/>
      <c r="D61" s="134" t="s">
        <v>1866</v>
      </c>
      <c r="E61" s="135"/>
      <c r="F61" s="135"/>
      <c r="G61" s="135"/>
      <c r="H61" s="135"/>
      <c r="I61" s="136"/>
      <c r="J61" s="137">
        <f>J89</f>
        <v>0</v>
      </c>
      <c r="K61" s="138"/>
    </row>
    <row r="62" spans="2:47" s="8" customFormat="1" ht="19.899999999999999" customHeight="1" x14ac:dyDescent="0.3">
      <c r="B62" s="132"/>
      <c r="C62" s="133"/>
      <c r="D62" s="134" t="s">
        <v>1867</v>
      </c>
      <c r="E62" s="135"/>
      <c r="F62" s="135"/>
      <c r="G62" s="135"/>
      <c r="H62" s="135"/>
      <c r="I62" s="136"/>
      <c r="J62" s="137">
        <f>J91</f>
        <v>0</v>
      </c>
      <c r="K62" s="138"/>
    </row>
    <row r="63" spans="2:47" s="1" customFormat="1" ht="21.75" customHeight="1" x14ac:dyDescent="0.3">
      <c r="B63" s="34"/>
      <c r="C63" s="35"/>
      <c r="D63" s="35"/>
      <c r="E63" s="35"/>
      <c r="F63" s="35"/>
      <c r="G63" s="35"/>
      <c r="H63" s="35"/>
      <c r="I63" s="95"/>
      <c r="J63" s="35"/>
      <c r="K63" s="38"/>
    </row>
    <row r="64" spans="2:47" s="1" customFormat="1" ht="6.95" customHeight="1" x14ac:dyDescent="0.3">
      <c r="B64" s="49"/>
      <c r="C64" s="50"/>
      <c r="D64" s="50"/>
      <c r="E64" s="50"/>
      <c r="F64" s="50"/>
      <c r="G64" s="50"/>
      <c r="H64" s="50"/>
      <c r="I64" s="117"/>
      <c r="J64" s="50"/>
      <c r="K64" s="51"/>
    </row>
    <row r="68" spans="2:12" s="1" customFormat="1" ht="6.95" customHeight="1" x14ac:dyDescent="0.3">
      <c r="B68" s="52"/>
      <c r="C68" s="53"/>
      <c r="D68" s="53"/>
      <c r="E68" s="53"/>
      <c r="F68" s="53"/>
      <c r="G68" s="53"/>
      <c r="H68" s="53"/>
      <c r="I68" s="118"/>
      <c r="J68" s="53"/>
      <c r="K68" s="53"/>
      <c r="L68" s="34"/>
    </row>
    <row r="69" spans="2:12" s="1" customFormat="1" ht="36.950000000000003" customHeight="1" x14ac:dyDescent="0.3">
      <c r="B69" s="34"/>
      <c r="C69" s="54" t="s">
        <v>238</v>
      </c>
      <c r="L69" s="34"/>
    </row>
    <row r="70" spans="2:12" s="1" customFormat="1" ht="6.95" customHeight="1" x14ac:dyDescent="0.3">
      <c r="B70" s="34"/>
      <c r="L70" s="34"/>
    </row>
    <row r="71" spans="2:12" s="1" customFormat="1" ht="14.45" customHeight="1" x14ac:dyDescent="0.3">
      <c r="B71" s="34"/>
      <c r="C71" s="56" t="s">
        <v>18</v>
      </c>
      <c r="L71" s="34"/>
    </row>
    <row r="72" spans="2:12" s="1" customFormat="1" ht="22.5" customHeight="1" x14ac:dyDescent="0.3">
      <c r="B72" s="34"/>
      <c r="E72" s="273" t="str">
        <f>E7</f>
        <v>Zimní expozice žiraf síťovaných ZOO Dvůr Králové a.s</v>
      </c>
      <c r="F72" s="235"/>
      <c r="G72" s="235"/>
      <c r="H72" s="235"/>
      <c r="L72" s="34"/>
    </row>
    <row r="73" spans="2:12" s="1" customFormat="1" ht="14.45" customHeight="1" x14ac:dyDescent="0.3">
      <c r="B73" s="34"/>
      <c r="C73" s="56" t="s">
        <v>110</v>
      </c>
      <c r="L73" s="34"/>
    </row>
    <row r="74" spans="2:12" s="1" customFormat="1" ht="23.25" customHeight="1" x14ac:dyDescent="0.3">
      <c r="B74" s="34"/>
      <c r="E74" s="253" t="str">
        <f>E9</f>
        <v>2 - SO 01 - ÚT,VZT,EL,Mar</v>
      </c>
      <c r="F74" s="235"/>
      <c r="G74" s="235"/>
      <c r="H74" s="235"/>
      <c r="L74" s="34"/>
    </row>
    <row r="75" spans="2:12" s="1" customFormat="1" ht="6.95" customHeight="1" x14ac:dyDescent="0.3">
      <c r="B75" s="34"/>
      <c r="L75" s="34"/>
    </row>
    <row r="76" spans="2:12" s="1" customFormat="1" ht="18" customHeight="1" x14ac:dyDescent="0.3">
      <c r="B76" s="34"/>
      <c r="C76" s="56" t="s">
        <v>22</v>
      </c>
      <c r="F76" s="139" t="str">
        <f>F12</f>
        <v>Dvůr Králové nad Labem</v>
      </c>
      <c r="I76" s="140" t="s">
        <v>24</v>
      </c>
      <c r="J76" s="60" t="str">
        <f>IF(J12="","",J12)</f>
        <v>30.6.2017</v>
      </c>
      <c r="L76" s="34"/>
    </row>
    <row r="77" spans="2:12" s="1" customFormat="1" ht="6.95" customHeight="1" x14ac:dyDescent="0.3">
      <c r="B77" s="34"/>
      <c r="L77" s="34"/>
    </row>
    <row r="78" spans="2:12" s="1" customFormat="1" x14ac:dyDescent="0.3">
      <c r="B78" s="34"/>
      <c r="C78" s="56" t="s">
        <v>28</v>
      </c>
      <c r="F78" s="139" t="str">
        <f>E15</f>
        <v>ZOO Dvůr Králové a.s., Štefánikova 1029, D.K.n.L.</v>
      </c>
      <c r="I78" s="140" t="s">
        <v>34</v>
      </c>
      <c r="J78" s="139" t="str">
        <f>E21</f>
        <v>JIKA-CZ s.r.o., Dlouhá 101, Hradec Králové 3</v>
      </c>
      <c r="L78" s="34"/>
    </row>
    <row r="79" spans="2:12" s="1" customFormat="1" ht="14.45" customHeight="1" x14ac:dyDescent="0.3">
      <c r="B79" s="34"/>
      <c r="C79" s="56" t="s">
        <v>32</v>
      </c>
      <c r="F79" s="139" t="str">
        <f>IF(E18="","",E18)</f>
        <v/>
      </c>
      <c r="L79" s="34"/>
    </row>
    <row r="80" spans="2:12" s="1" customFormat="1" ht="10.35" customHeight="1" x14ac:dyDescent="0.3">
      <c r="B80" s="34"/>
      <c r="L80" s="34"/>
    </row>
    <row r="81" spans="2:65" s="9" customFormat="1" ht="29.25" customHeight="1" x14ac:dyDescent="0.3">
      <c r="B81" s="141"/>
      <c r="C81" s="142" t="s">
        <v>239</v>
      </c>
      <c r="D81" s="143" t="s">
        <v>57</v>
      </c>
      <c r="E81" s="143" t="s">
        <v>53</v>
      </c>
      <c r="F81" s="143" t="s">
        <v>240</v>
      </c>
      <c r="G81" s="143" t="s">
        <v>241</v>
      </c>
      <c r="H81" s="143" t="s">
        <v>242</v>
      </c>
      <c r="I81" s="144" t="s">
        <v>243</v>
      </c>
      <c r="J81" s="143" t="s">
        <v>210</v>
      </c>
      <c r="K81" s="145" t="s">
        <v>244</v>
      </c>
      <c r="L81" s="141"/>
      <c r="M81" s="66" t="s">
        <v>245</v>
      </c>
      <c r="N81" s="67" t="s">
        <v>42</v>
      </c>
      <c r="O81" s="67" t="s">
        <v>246</v>
      </c>
      <c r="P81" s="67" t="s">
        <v>247</v>
      </c>
      <c r="Q81" s="67" t="s">
        <v>248</v>
      </c>
      <c r="R81" s="67" t="s">
        <v>249</v>
      </c>
      <c r="S81" s="67" t="s">
        <v>250</v>
      </c>
      <c r="T81" s="68" t="s">
        <v>251</v>
      </c>
    </row>
    <row r="82" spans="2:65" s="1" customFormat="1" ht="29.25" customHeight="1" x14ac:dyDescent="0.35">
      <c r="B82" s="34"/>
      <c r="C82" s="70" t="s">
        <v>211</v>
      </c>
      <c r="J82" s="146">
        <f>BK82</f>
        <v>0</v>
      </c>
      <c r="L82" s="34"/>
      <c r="M82" s="69"/>
      <c r="N82" s="61"/>
      <c r="O82" s="61"/>
      <c r="P82" s="147">
        <f>P83+P86</f>
        <v>0</v>
      </c>
      <c r="Q82" s="61"/>
      <c r="R82" s="147">
        <f>R83+R86</f>
        <v>0</v>
      </c>
      <c r="S82" s="61"/>
      <c r="T82" s="148">
        <f>T83+T86</f>
        <v>0</v>
      </c>
      <c r="AT82" s="17" t="s">
        <v>71</v>
      </c>
      <c r="AU82" s="17" t="s">
        <v>212</v>
      </c>
      <c r="BK82" s="149">
        <f>BK83+BK86</f>
        <v>0</v>
      </c>
    </row>
    <row r="83" spans="2:65" s="10" customFormat="1" ht="37.35" customHeight="1" x14ac:dyDescent="0.35">
      <c r="B83" s="150"/>
      <c r="D83" s="151" t="s">
        <v>71</v>
      </c>
      <c r="E83" s="152" t="s">
        <v>1159</v>
      </c>
      <c r="F83" s="152" t="s">
        <v>1160</v>
      </c>
      <c r="I83" s="153"/>
      <c r="J83" s="154">
        <f>BK83</f>
        <v>0</v>
      </c>
      <c r="L83" s="150"/>
      <c r="M83" s="155"/>
      <c r="N83" s="156"/>
      <c r="O83" s="156"/>
      <c r="P83" s="157">
        <f>P84</f>
        <v>0</v>
      </c>
      <c r="Q83" s="156"/>
      <c r="R83" s="157">
        <f>R84</f>
        <v>0</v>
      </c>
      <c r="S83" s="156"/>
      <c r="T83" s="158">
        <f>T84</f>
        <v>0</v>
      </c>
      <c r="AR83" s="151" t="s">
        <v>79</v>
      </c>
      <c r="AT83" s="159" t="s">
        <v>71</v>
      </c>
      <c r="AU83" s="159" t="s">
        <v>72</v>
      </c>
      <c r="AY83" s="151" t="s">
        <v>254</v>
      </c>
      <c r="BK83" s="160">
        <f>BK84</f>
        <v>0</v>
      </c>
    </row>
    <row r="84" spans="2:65" s="10" customFormat="1" ht="19.899999999999999" customHeight="1" x14ac:dyDescent="0.3">
      <c r="B84" s="150"/>
      <c r="D84" s="161" t="s">
        <v>71</v>
      </c>
      <c r="E84" s="162" t="s">
        <v>795</v>
      </c>
      <c r="F84" s="162" t="s">
        <v>1868</v>
      </c>
      <c r="I84" s="153"/>
      <c r="J84" s="163">
        <f>BK84</f>
        <v>0</v>
      </c>
      <c r="L84" s="150"/>
      <c r="M84" s="155"/>
      <c r="N84" s="156"/>
      <c r="O84" s="156"/>
      <c r="P84" s="157">
        <f>P85</f>
        <v>0</v>
      </c>
      <c r="Q84" s="156"/>
      <c r="R84" s="157">
        <f>R85</f>
        <v>0</v>
      </c>
      <c r="S84" s="156"/>
      <c r="T84" s="158">
        <f>T85</f>
        <v>0</v>
      </c>
      <c r="AR84" s="151" t="s">
        <v>79</v>
      </c>
      <c r="AT84" s="159" t="s">
        <v>71</v>
      </c>
      <c r="AU84" s="159" t="s">
        <v>9</v>
      </c>
      <c r="AY84" s="151" t="s">
        <v>254</v>
      </c>
      <c r="BK84" s="160">
        <f>BK85</f>
        <v>0</v>
      </c>
    </row>
    <row r="85" spans="2:65" s="1" customFormat="1" ht="22.5" customHeight="1" x14ac:dyDescent="0.3">
      <c r="B85" s="164"/>
      <c r="C85" s="210" t="s">
        <v>9</v>
      </c>
      <c r="D85" s="210" t="s">
        <v>368</v>
      </c>
      <c r="E85" s="211" t="s">
        <v>1869</v>
      </c>
      <c r="F85" s="212" t="s">
        <v>1870</v>
      </c>
      <c r="G85" s="213" t="s">
        <v>1098</v>
      </c>
      <c r="H85" s="214">
        <v>1</v>
      </c>
      <c r="I85" s="215"/>
      <c r="J85" s="216">
        <f>ROUND(I85*H85,0)</f>
        <v>0</v>
      </c>
      <c r="K85" s="212" t="s">
        <v>3</v>
      </c>
      <c r="L85" s="217"/>
      <c r="M85" s="218" t="s">
        <v>3</v>
      </c>
      <c r="N85" s="219" t="s">
        <v>43</v>
      </c>
      <c r="O85" s="35"/>
      <c r="P85" s="174">
        <f>O85*H85</f>
        <v>0</v>
      </c>
      <c r="Q85" s="174">
        <v>0</v>
      </c>
      <c r="R85" s="174">
        <f>Q85*H85</f>
        <v>0</v>
      </c>
      <c r="S85" s="174">
        <v>0</v>
      </c>
      <c r="T85" s="175">
        <f>S85*H85</f>
        <v>0</v>
      </c>
      <c r="AR85" s="17" t="s">
        <v>554</v>
      </c>
      <c r="AT85" s="17" t="s">
        <v>368</v>
      </c>
      <c r="AU85" s="17" t="s">
        <v>79</v>
      </c>
      <c r="AY85" s="17" t="s">
        <v>254</v>
      </c>
      <c r="BE85" s="176">
        <f>IF(N85="základní",J85,0)</f>
        <v>0</v>
      </c>
      <c r="BF85" s="176">
        <f>IF(N85="snížená",J85,0)</f>
        <v>0</v>
      </c>
      <c r="BG85" s="176">
        <f>IF(N85="zákl. přenesená",J85,0)</f>
        <v>0</v>
      </c>
      <c r="BH85" s="176">
        <f>IF(N85="sníž. přenesená",J85,0)</f>
        <v>0</v>
      </c>
      <c r="BI85" s="176">
        <f>IF(N85="nulová",J85,0)</f>
        <v>0</v>
      </c>
      <c r="BJ85" s="17" t="s">
        <v>9</v>
      </c>
      <c r="BK85" s="176">
        <f>ROUND(I85*H85,0)</f>
        <v>0</v>
      </c>
      <c r="BL85" s="17" t="s">
        <v>261</v>
      </c>
      <c r="BM85" s="17" t="s">
        <v>1871</v>
      </c>
    </row>
    <row r="86" spans="2:65" s="10" customFormat="1" ht="37.35" customHeight="1" x14ac:dyDescent="0.35">
      <c r="B86" s="150"/>
      <c r="D86" s="151" t="s">
        <v>71</v>
      </c>
      <c r="E86" s="152" t="s">
        <v>368</v>
      </c>
      <c r="F86" s="152" t="s">
        <v>1872</v>
      </c>
      <c r="I86" s="153"/>
      <c r="J86" s="154">
        <f>BK86</f>
        <v>0</v>
      </c>
      <c r="L86" s="150"/>
      <c r="M86" s="155"/>
      <c r="N86" s="156"/>
      <c r="O86" s="156"/>
      <c r="P86" s="157">
        <f>P87+P89+P91</f>
        <v>0</v>
      </c>
      <c r="Q86" s="156"/>
      <c r="R86" s="157">
        <f>R87+R89+R91</f>
        <v>0</v>
      </c>
      <c r="S86" s="156"/>
      <c r="T86" s="158">
        <f>T87+T89+T91</f>
        <v>0</v>
      </c>
      <c r="AR86" s="151" t="s">
        <v>82</v>
      </c>
      <c r="AT86" s="159" t="s">
        <v>71</v>
      </c>
      <c r="AU86" s="159" t="s">
        <v>72</v>
      </c>
      <c r="AY86" s="151" t="s">
        <v>254</v>
      </c>
      <c r="BK86" s="160">
        <f>BK87+BK89+BK91</f>
        <v>0</v>
      </c>
    </row>
    <row r="87" spans="2:65" s="10" customFormat="1" ht="19.899999999999999" customHeight="1" x14ac:dyDescent="0.3">
      <c r="B87" s="150"/>
      <c r="D87" s="161" t="s">
        <v>71</v>
      </c>
      <c r="E87" s="162" t="s">
        <v>1873</v>
      </c>
      <c r="F87" s="162" t="s">
        <v>1874</v>
      </c>
      <c r="I87" s="153"/>
      <c r="J87" s="163">
        <f>BK87</f>
        <v>0</v>
      </c>
      <c r="L87" s="150"/>
      <c r="M87" s="155"/>
      <c r="N87" s="156"/>
      <c r="O87" s="156"/>
      <c r="P87" s="157">
        <f>P88</f>
        <v>0</v>
      </c>
      <c r="Q87" s="156"/>
      <c r="R87" s="157">
        <f>R88</f>
        <v>0</v>
      </c>
      <c r="S87" s="156"/>
      <c r="T87" s="158">
        <f>T88</f>
        <v>0</v>
      </c>
      <c r="AR87" s="151" t="s">
        <v>82</v>
      </c>
      <c r="AT87" s="159" t="s">
        <v>71</v>
      </c>
      <c r="AU87" s="159" t="s">
        <v>9</v>
      </c>
      <c r="AY87" s="151" t="s">
        <v>254</v>
      </c>
      <c r="BK87" s="160">
        <f>BK88</f>
        <v>0</v>
      </c>
    </row>
    <row r="88" spans="2:65" s="1" customFormat="1" ht="22.5" customHeight="1" x14ac:dyDescent="0.3">
      <c r="B88" s="164"/>
      <c r="C88" s="210" t="s">
        <v>79</v>
      </c>
      <c r="D88" s="210" t="s">
        <v>368</v>
      </c>
      <c r="E88" s="211" t="s">
        <v>1875</v>
      </c>
      <c r="F88" s="212" t="s">
        <v>1876</v>
      </c>
      <c r="G88" s="213" t="s">
        <v>1098</v>
      </c>
      <c r="H88" s="214">
        <v>1</v>
      </c>
      <c r="I88" s="215"/>
      <c r="J88" s="216">
        <f>ROUND(I88*H88,0)</f>
        <v>0</v>
      </c>
      <c r="K88" s="212" t="s">
        <v>3</v>
      </c>
      <c r="L88" s="217"/>
      <c r="M88" s="218" t="s">
        <v>3</v>
      </c>
      <c r="N88" s="219" t="s">
        <v>43</v>
      </c>
      <c r="O88" s="35"/>
      <c r="P88" s="174">
        <f>O88*H88</f>
        <v>0</v>
      </c>
      <c r="Q88" s="174">
        <v>0</v>
      </c>
      <c r="R88" s="174">
        <f>Q88*H88</f>
        <v>0</v>
      </c>
      <c r="S88" s="174">
        <v>0</v>
      </c>
      <c r="T88" s="175">
        <f>S88*H88</f>
        <v>0</v>
      </c>
      <c r="AR88" s="17" t="s">
        <v>1857</v>
      </c>
      <c r="AT88" s="17" t="s">
        <v>368</v>
      </c>
      <c r="AU88" s="17" t="s">
        <v>79</v>
      </c>
      <c r="AY88" s="17" t="s">
        <v>254</v>
      </c>
      <c r="BE88" s="176">
        <f>IF(N88="základní",J88,0)</f>
        <v>0</v>
      </c>
      <c r="BF88" s="176">
        <f>IF(N88="snížená",J88,0)</f>
        <v>0</v>
      </c>
      <c r="BG88" s="176">
        <f>IF(N88="zákl. přenesená",J88,0)</f>
        <v>0</v>
      </c>
      <c r="BH88" s="176">
        <f>IF(N88="sníž. přenesená",J88,0)</f>
        <v>0</v>
      </c>
      <c r="BI88" s="176">
        <f>IF(N88="nulová",J88,0)</f>
        <v>0</v>
      </c>
      <c r="BJ88" s="17" t="s">
        <v>9</v>
      </c>
      <c r="BK88" s="176">
        <f>ROUND(I88*H88,0)</f>
        <v>0</v>
      </c>
      <c r="BL88" s="17" t="s">
        <v>740</v>
      </c>
      <c r="BM88" s="17" t="s">
        <v>1877</v>
      </c>
    </row>
    <row r="89" spans="2:65" s="10" customFormat="1" ht="29.85" customHeight="1" x14ac:dyDescent="0.3">
      <c r="B89" s="150"/>
      <c r="D89" s="161" t="s">
        <v>71</v>
      </c>
      <c r="E89" s="162" t="s">
        <v>1878</v>
      </c>
      <c r="F89" s="162" t="s">
        <v>1879</v>
      </c>
      <c r="I89" s="153"/>
      <c r="J89" s="163">
        <f>BK89</f>
        <v>0</v>
      </c>
      <c r="L89" s="150"/>
      <c r="M89" s="155"/>
      <c r="N89" s="156"/>
      <c r="O89" s="156"/>
      <c r="P89" s="157">
        <f>P90</f>
        <v>0</v>
      </c>
      <c r="Q89" s="156"/>
      <c r="R89" s="157">
        <f>R90</f>
        <v>0</v>
      </c>
      <c r="S89" s="156"/>
      <c r="T89" s="158">
        <f>T90</f>
        <v>0</v>
      </c>
      <c r="AR89" s="151" t="s">
        <v>82</v>
      </c>
      <c r="AT89" s="159" t="s">
        <v>71</v>
      </c>
      <c r="AU89" s="159" t="s">
        <v>9</v>
      </c>
      <c r="AY89" s="151" t="s">
        <v>254</v>
      </c>
      <c r="BK89" s="160">
        <f>BK90</f>
        <v>0</v>
      </c>
    </row>
    <row r="90" spans="2:65" s="1" customFormat="1" ht="22.5" customHeight="1" x14ac:dyDescent="0.3">
      <c r="B90" s="164"/>
      <c r="C90" s="210" t="s">
        <v>82</v>
      </c>
      <c r="D90" s="210" t="s">
        <v>368</v>
      </c>
      <c r="E90" s="211" t="s">
        <v>1880</v>
      </c>
      <c r="F90" s="212" t="s">
        <v>1881</v>
      </c>
      <c r="G90" s="213" t="s">
        <v>1098</v>
      </c>
      <c r="H90" s="214">
        <v>1</v>
      </c>
      <c r="I90" s="215"/>
      <c r="J90" s="216">
        <f>ROUND(I90*H90,0)</f>
        <v>0</v>
      </c>
      <c r="K90" s="212" t="s">
        <v>3</v>
      </c>
      <c r="L90" s="217"/>
      <c r="M90" s="218" t="s">
        <v>3</v>
      </c>
      <c r="N90" s="219" t="s">
        <v>43</v>
      </c>
      <c r="O90" s="35"/>
      <c r="P90" s="174">
        <f>O90*H90</f>
        <v>0</v>
      </c>
      <c r="Q90" s="174">
        <v>0</v>
      </c>
      <c r="R90" s="174">
        <f>Q90*H90</f>
        <v>0</v>
      </c>
      <c r="S90" s="174">
        <v>0</v>
      </c>
      <c r="T90" s="175">
        <f>S90*H90</f>
        <v>0</v>
      </c>
      <c r="AR90" s="17" t="s">
        <v>1857</v>
      </c>
      <c r="AT90" s="17" t="s">
        <v>368</v>
      </c>
      <c r="AU90" s="17" t="s">
        <v>79</v>
      </c>
      <c r="AY90" s="17" t="s">
        <v>254</v>
      </c>
      <c r="BE90" s="176">
        <f>IF(N90="základní",J90,0)</f>
        <v>0</v>
      </c>
      <c r="BF90" s="176">
        <f>IF(N90="snížená",J90,0)</f>
        <v>0</v>
      </c>
      <c r="BG90" s="176">
        <f>IF(N90="zákl. přenesená",J90,0)</f>
        <v>0</v>
      </c>
      <c r="BH90" s="176">
        <f>IF(N90="sníž. přenesená",J90,0)</f>
        <v>0</v>
      </c>
      <c r="BI90" s="176">
        <f>IF(N90="nulová",J90,0)</f>
        <v>0</v>
      </c>
      <c r="BJ90" s="17" t="s">
        <v>9</v>
      </c>
      <c r="BK90" s="176">
        <f>ROUND(I90*H90,0)</f>
        <v>0</v>
      </c>
      <c r="BL90" s="17" t="s">
        <v>740</v>
      </c>
      <c r="BM90" s="17" t="s">
        <v>1882</v>
      </c>
    </row>
    <row r="91" spans="2:65" s="10" customFormat="1" ht="29.85" customHeight="1" x14ac:dyDescent="0.3">
      <c r="B91" s="150"/>
      <c r="D91" s="161" t="s">
        <v>71</v>
      </c>
      <c r="E91" s="162" t="s">
        <v>1883</v>
      </c>
      <c r="F91" s="162" t="s">
        <v>1884</v>
      </c>
      <c r="I91" s="153"/>
      <c r="J91" s="163">
        <f>BK91</f>
        <v>0</v>
      </c>
      <c r="L91" s="150"/>
      <c r="M91" s="155"/>
      <c r="N91" s="156"/>
      <c r="O91" s="156"/>
      <c r="P91" s="157">
        <f>P92</f>
        <v>0</v>
      </c>
      <c r="Q91" s="156"/>
      <c r="R91" s="157">
        <f>R92</f>
        <v>0</v>
      </c>
      <c r="S91" s="156"/>
      <c r="T91" s="158">
        <f>T92</f>
        <v>0</v>
      </c>
      <c r="AR91" s="151" t="s">
        <v>82</v>
      </c>
      <c r="AT91" s="159" t="s">
        <v>71</v>
      </c>
      <c r="AU91" s="159" t="s">
        <v>9</v>
      </c>
      <c r="AY91" s="151" t="s">
        <v>254</v>
      </c>
      <c r="BK91" s="160">
        <f>BK92</f>
        <v>0</v>
      </c>
    </row>
    <row r="92" spans="2:65" s="1" customFormat="1" ht="22.5" customHeight="1" x14ac:dyDescent="0.3">
      <c r="B92" s="164"/>
      <c r="C92" s="210" t="s">
        <v>85</v>
      </c>
      <c r="D92" s="210" t="s">
        <v>368</v>
      </c>
      <c r="E92" s="211" t="s">
        <v>1885</v>
      </c>
      <c r="F92" s="212" t="s">
        <v>1886</v>
      </c>
      <c r="G92" s="213" t="s">
        <v>1098</v>
      </c>
      <c r="H92" s="214">
        <v>1</v>
      </c>
      <c r="I92" s="215"/>
      <c r="J92" s="216">
        <f>ROUND(I92*H92,0)</f>
        <v>0</v>
      </c>
      <c r="K92" s="212" t="s">
        <v>3</v>
      </c>
      <c r="L92" s="217"/>
      <c r="M92" s="218" t="s">
        <v>3</v>
      </c>
      <c r="N92" s="227" t="s">
        <v>43</v>
      </c>
      <c r="O92" s="224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AR92" s="17" t="s">
        <v>1857</v>
      </c>
      <c r="AT92" s="17" t="s">
        <v>368</v>
      </c>
      <c r="AU92" s="17" t="s">
        <v>79</v>
      </c>
      <c r="AY92" s="17" t="s">
        <v>254</v>
      </c>
      <c r="BE92" s="176">
        <f>IF(N92="základní",J92,0)</f>
        <v>0</v>
      </c>
      <c r="BF92" s="176">
        <f>IF(N92="snížená",J92,0)</f>
        <v>0</v>
      </c>
      <c r="BG92" s="176">
        <f>IF(N92="zákl. přenesená",J92,0)</f>
        <v>0</v>
      </c>
      <c r="BH92" s="176">
        <f>IF(N92="sníž. přenesená",J92,0)</f>
        <v>0</v>
      </c>
      <c r="BI92" s="176">
        <f>IF(N92="nulová",J92,0)</f>
        <v>0</v>
      </c>
      <c r="BJ92" s="17" t="s">
        <v>9</v>
      </c>
      <c r="BK92" s="176">
        <f>ROUND(I92*H92,0)</f>
        <v>0</v>
      </c>
      <c r="BL92" s="17" t="s">
        <v>740</v>
      </c>
      <c r="BM92" s="17" t="s">
        <v>1887</v>
      </c>
    </row>
    <row r="93" spans="2:65" s="1" customFormat="1" ht="6.95" customHeight="1" x14ac:dyDescent="0.3">
      <c r="B93" s="49"/>
      <c r="C93" s="50"/>
      <c r="D93" s="50"/>
      <c r="E93" s="50"/>
      <c r="F93" s="50"/>
      <c r="G93" s="50"/>
      <c r="H93" s="50"/>
      <c r="I93" s="117"/>
      <c r="J93" s="50"/>
      <c r="K93" s="50"/>
      <c r="L93" s="34"/>
    </row>
  </sheetData>
  <autoFilter ref="C81:K81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1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6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77"/>
      <c r="C1" s="277"/>
      <c r="D1" s="276" t="s">
        <v>1</v>
      </c>
      <c r="E1" s="277"/>
      <c r="F1" s="278" t="s">
        <v>2388</v>
      </c>
      <c r="G1" s="283" t="s">
        <v>2389</v>
      </c>
      <c r="H1" s="283"/>
      <c r="I1" s="284"/>
      <c r="J1" s="278" t="s">
        <v>2390</v>
      </c>
      <c r="K1" s="276" t="s">
        <v>91</v>
      </c>
      <c r="L1" s="278" t="s">
        <v>2391</v>
      </c>
      <c r="M1" s="278"/>
      <c r="N1" s="278"/>
      <c r="O1" s="278"/>
      <c r="P1" s="278"/>
      <c r="Q1" s="278"/>
      <c r="R1" s="278"/>
      <c r="S1" s="278"/>
      <c r="T1" s="278"/>
      <c r="U1" s="274"/>
      <c r="V1" s="274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269" t="s">
        <v>6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7" t="s">
        <v>84</v>
      </c>
      <c r="AZ2" s="92" t="s">
        <v>92</v>
      </c>
      <c r="BA2" s="92" t="s">
        <v>1888</v>
      </c>
      <c r="BB2" s="92" t="s">
        <v>3</v>
      </c>
      <c r="BC2" s="92" t="s">
        <v>1889</v>
      </c>
      <c r="BD2" s="92" t="s">
        <v>79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93"/>
      <c r="J3" s="19"/>
      <c r="K3" s="20"/>
      <c r="AT3" s="17" t="s">
        <v>79</v>
      </c>
    </row>
    <row r="4" spans="1:70" ht="36.950000000000003" customHeight="1" x14ac:dyDescent="0.3">
      <c r="B4" s="21"/>
      <c r="C4" s="22"/>
      <c r="D4" s="23" t="s">
        <v>97</v>
      </c>
      <c r="E4" s="22"/>
      <c r="F4" s="22"/>
      <c r="G4" s="22"/>
      <c r="H4" s="22"/>
      <c r="I4" s="94"/>
      <c r="J4" s="22"/>
      <c r="K4" s="24"/>
      <c r="M4" s="25" t="s">
        <v>12</v>
      </c>
      <c r="AT4" s="17" t="s">
        <v>4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94"/>
      <c r="J5" s="22"/>
      <c r="K5" s="24"/>
    </row>
    <row r="6" spans="1:70" x14ac:dyDescent="0.3">
      <c r="B6" s="21"/>
      <c r="C6" s="22"/>
      <c r="D6" s="30" t="s">
        <v>18</v>
      </c>
      <c r="E6" s="22"/>
      <c r="F6" s="22"/>
      <c r="G6" s="22"/>
      <c r="H6" s="22"/>
      <c r="I6" s="94"/>
      <c r="J6" s="22"/>
      <c r="K6" s="24"/>
    </row>
    <row r="7" spans="1:70" ht="22.5" customHeight="1" x14ac:dyDescent="0.3">
      <c r="B7" s="21"/>
      <c r="C7" s="22"/>
      <c r="D7" s="22"/>
      <c r="E7" s="270" t="str">
        <f>'Rekapitulace stavby'!K6</f>
        <v>Zimní expozice žiraf síťovaných ZOO Dvůr Králové a.s</v>
      </c>
      <c r="F7" s="238"/>
      <c r="G7" s="238"/>
      <c r="H7" s="238"/>
      <c r="I7" s="94"/>
      <c r="J7" s="22"/>
      <c r="K7" s="24"/>
    </row>
    <row r="8" spans="1:70" s="1" customFormat="1" x14ac:dyDescent="0.3">
      <c r="B8" s="34"/>
      <c r="C8" s="35"/>
      <c r="D8" s="30" t="s">
        <v>110</v>
      </c>
      <c r="E8" s="35"/>
      <c r="F8" s="35"/>
      <c r="G8" s="35"/>
      <c r="H8" s="35"/>
      <c r="I8" s="95"/>
      <c r="J8" s="35"/>
      <c r="K8" s="38"/>
    </row>
    <row r="9" spans="1:70" s="1" customFormat="1" ht="36.950000000000003" customHeight="1" x14ac:dyDescent="0.3">
      <c r="B9" s="34"/>
      <c r="C9" s="35"/>
      <c r="D9" s="35"/>
      <c r="E9" s="271" t="s">
        <v>1890</v>
      </c>
      <c r="F9" s="245"/>
      <c r="G9" s="245"/>
      <c r="H9" s="245"/>
      <c r="I9" s="95"/>
      <c r="J9" s="35"/>
      <c r="K9" s="38"/>
    </row>
    <row r="10" spans="1:70" s="1" customFormat="1" ht="13.5" x14ac:dyDescent="0.3">
      <c r="B10" s="34"/>
      <c r="C10" s="35"/>
      <c r="D10" s="35"/>
      <c r="E10" s="35"/>
      <c r="F10" s="35"/>
      <c r="G10" s="35"/>
      <c r="H10" s="35"/>
      <c r="I10" s="95"/>
      <c r="J10" s="35"/>
      <c r="K10" s="38"/>
    </row>
    <row r="11" spans="1:70" s="1" customFormat="1" ht="14.45" customHeight="1" x14ac:dyDescent="0.3">
      <c r="B11" s="34"/>
      <c r="C11" s="35"/>
      <c r="D11" s="30" t="s">
        <v>20</v>
      </c>
      <c r="E11" s="35"/>
      <c r="F11" s="28" t="s">
        <v>3</v>
      </c>
      <c r="G11" s="35"/>
      <c r="H11" s="35"/>
      <c r="I11" s="96" t="s">
        <v>21</v>
      </c>
      <c r="J11" s="28" t="s">
        <v>3</v>
      </c>
      <c r="K11" s="38"/>
    </row>
    <row r="12" spans="1:70" s="1" customFormat="1" ht="14.45" customHeight="1" x14ac:dyDescent="0.3">
      <c r="B12" s="34"/>
      <c r="C12" s="35"/>
      <c r="D12" s="30" t="s">
        <v>22</v>
      </c>
      <c r="E12" s="35"/>
      <c r="F12" s="28" t="s">
        <v>23</v>
      </c>
      <c r="G12" s="35"/>
      <c r="H12" s="35"/>
      <c r="I12" s="96" t="s">
        <v>24</v>
      </c>
      <c r="J12" s="97" t="str">
        <f>'Rekapitulace stavby'!AN8</f>
        <v>30.6.2017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95"/>
      <c r="J13" s="35"/>
      <c r="K13" s="38"/>
    </row>
    <row r="14" spans="1:70" s="1" customFormat="1" ht="14.45" customHeight="1" x14ac:dyDescent="0.3">
      <c r="B14" s="34"/>
      <c r="C14" s="35"/>
      <c r="D14" s="30" t="s">
        <v>28</v>
      </c>
      <c r="E14" s="35"/>
      <c r="F14" s="35"/>
      <c r="G14" s="35"/>
      <c r="H14" s="35"/>
      <c r="I14" s="96" t="s">
        <v>29</v>
      </c>
      <c r="J14" s="28" t="s">
        <v>3</v>
      </c>
      <c r="K14" s="38"/>
    </row>
    <row r="15" spans="1:70" s="1" customFormat="1" ht="18" customHeight="1" x14ac:dyDescent="0.3">
      <c r="B15" s="34"/>
      <c r="C15" s="35"/>
      <c r="D15" s="35"/>
      <c r="E15" s="28" t="s">
        <v>30</v>
      </c>
      <c r="F15" s="35"/>
      <c r="G15" s="35"/>
      <c r="H15" s="35"/>
      <c r="I15" s="96" t="s">
        <v>31</v>
      </c>
      <c r="J15" s="28" t="s">
        <v>3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95"/>
      <c r="J16" s="35"/>
      <c r="K16" s="38"/>
    </row>
    <row r="17" spans="2:11" s="1" customFormat="1" ht="14.45" customHeight="1" x14ac:dyDescent="0.3">
      <c r="B17" s="34"/>
      <c r="C17" s="35"/>
      <c r="D17" s="30" t="s">
        <v>32</v>
      </c>
      <c r="E17" s="35"/>
      <c r="F17" s="35"/>
      <c r="G17" s="35"/>
      <c r="H17" s="35"/>
      <c r="I17" s="96" t="s">
        <v>29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6" t="s">
        <v>31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95"/>
      <c r="J19" s="35"/>
      <c r="K19" s="38"/>
    </row>
    <row r="20" spans="2:11" s="1" customFormat="1" ht="14.45" customHeight="1" x14ac:dyDescent="0.3">
      <c r="B20" s="34"/>
      <c r="C20" s="35"/>
      <c r="D20" s="30" t="s">
        <v>34</v>
      </c>
      <c r="E20" s="35"/>
      <c r="F20" s="35"/>
      <c r="G20" s="35"/>
      <c r="H20" s="35"/>
      <c r="I20" s="96" t="s">
        <v>29</v>
      </c>
      <c r="J20" s="28" t="s">
        <v>3</v>
      </c>
      <c r="K20" s="38"/>
    </row>
    <row r="21" spans="2:11" s="1" customFormat="1" ht="18" customHeight="1" x14ac:dyDescent="0.3">
      <c r="B21" s="34"/>
      <c r="C21" s="35"/>
      <c r="D21" s="35"/>
      <c r="E21" s="28" t="s">
        <v>1862</v>
      </c>
      <c r="F21" s="35"/>
      <c r="G21" s="35"/>
      <c r="H21" s="35"/>
      <c r="I21" s="96" t="s">
        <v>31</v>
      </c>
      <c r="J21" s="28" t="s">
        <v>3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95"/>
      <c r="J22" s="35"/>
      <c r="K22" s="38"/>
    </row>
    <row r="23" spans="2:11" s="1" customFormat="1" ht="14.45" customHeight="1" x14ac:dyDescent="0.3">
      <c r="B23" s="34"/>
      <c r="C23" s="35"/>
      <c r="D23" s="30" t="s">
        <v>37</v>
      </c>
      <c r="E23" s="35"/>
      <c r="F23" s="35"/>
      <c r="G23" s="35"/>
      <c r="H23" s="35"/>
      <c r="I23" s="95"/>
      <c r="J23" s="35"/>
      <c r="K23" s="38"/>
    </row>
    <row r="24" spans="2:11" s="6" customFormat="1" ht="22.5" customHeight="1" x14ac:dyDescent="0.3">
      <c r="B24" s="98"/>
      <c r="C24" s="99"/>
      <c r="D24" s="99"/>
      <c r="E24" s="241" t="s">
        <v>3</v>
      </c>
      <c r="F24" s="272"/>
      <c r="G24" s="272"/>
      <c r="H24" s="272"/>
      <c r="I24" s="100"/>
      <c r="J24" s="99"/>
      <c r="K24" s="101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9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103"/>
      <c r="J26" s="61"/>
      <c r="K26" s="104"/>
    </row>
    <row r="27" spans="2:11" s="1" customFormat="1" ht="25.35" customHeight="1" x14ac:dyDescent="0.3">
      <c r="B27" s="34"/>
      <c r="C27" s="35"/>
      <c r="D27" s="105" t="s">
        <v>38</v>
      </c>
      <c r="E27" s="35"/>
      <c r="F27" s="35"/>
      <c r="G27" s="35"/>
      <c r="H27" s="35"/>
      <c r="I27" s="95"/>
      <c r="J27" s="106">
        <f>ROUND(J85,0)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103"/>
      <c r="J28" s="61"/>
      <c r="K28" s="104"/>
    </row>
    <row r="29" spans="2:11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107" t="s">
        <v>39</v>
      </c>
      <c r="J29" s="39" t="s">
        <v>41</v>
      </c>
      <c r="K29" s="38"/>
    </row>
    <row r="30" spans="2:11" s="1" customFormat="1" ht="14.45" customHeight="1" x14ac:dyDescent="0.3">
      <c r="B30" s="34"/>
      <c r="C30" s="35"/>
      <c r="D30" s="42" t="s">
        <v>42</v>
      </c>
      <c r="E30" s="42" t="s">
        <v>43</v>
      </c>
      <c r="F30" s="108">
        <f>ROUND(SUM(BE85:BE175), 0)</f>
        <v>0</v>
      </c>
      <c r="G30" s="35"/>
      <c r="H30" s="35"/>
      <c r="I30" s="109">
        <v>0.21</v>
      </c>
      <c r="J30" s="108">
        <f>ROUND(ROUND((SUM(BE85:BE175)),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44</v>
      </c>
      <c r="F31" s="108">
        <f>ROUND(SUM(BF85:BF175), 0)</f>
        <v>0</v>
      </c>
      <c r="G31" s="35"/>
      <c r="H31" s="35"/>
      <c r="I31" s="109">
        <v>0.15</v>
      </c>
      <c r="J31" s="108">
        <f>ROUND(ROUND((SUM(BF85:BF175)),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45</v>
      </c>
      <c r="F32" s="108">
        <f>ROUND(SUM(BG85:BG175), 0)</f>
        <v>0</v>
      </c>
      <c r="G32" s="35"/>
      <c r="H32" s="35"/>
      <c r="I32" s="109">
        <v>0.21</v>
      </c>
      <c r="J32" s="108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46</v>
      </c>
      <c r="F33" s="108">
        <f>ROUND(SUM(BH85:BH175), 0)</f>
        <v>0</v>
      </c>
      <c r="G33" s="35"/>
      <c r="H33" s="35"/>
      <c r="I33" s="109">
        <v>0.15</v>
      </c>
      <c r="J33" s="108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47</v>
      </c>
      <c r="F34" s="108">
        <f>ROUND(SUM(BI85:BI175), 0)</f>
        <v>0</v>
      </c>
      <c r="G34" s="35"/>
      <c r="H34" s="35"/>
      <c r="I34" s="109">
        <v>0</v>
      </c>
      <c r="J34" s="108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95"/>
      <c r="J35" s="35"/>
      <c r="K35" s="38"/>
    </row>
    <row r="36" spans="2:11" s="1" customFormat="1" ht="25.35" customHeight="1" x14ac:dyDescent="0.3">
      <c r="B36" s="34"/>
      <c r="C36" s="110"/>
      <c r="D36" s="111" t="s">
        <v>48</v>
      </c>
      <c r="E36" s="64"/>
      <c r="F36" s="64"/>
      <c r="G36" s="112" t="s">
        <v>49</v>
      </c>
      <c r="H36" s="113" t="s">
        <v>50</v>
      </c>
      <c r="I36" s="114"/>
      <c r="J36" s="115">
        <f>SUM(J27:J34)</f>
        <v>0</v>
      </c>
      <c r="K36" s="116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17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118"/>
      <c r="J41" s="53"/>
      <c r="K41" s="119"/>
    </row>
    <row r="42" spans="2:11" s="1" customFormat="1" ht="36.950000000000003" customHeight="1" x14ac:dyDescent="0.3">
      <c r="B42" s="34"/>
      <c r="C42" s="23" t="s">
        <v>208</v>
      </c>
      <c r="D42" s="35"/>
      <c r="E42" s="35"/>
      <c r="F42" s="35"/>
      <c r="G42" s="35"/>
      <c r="H42" s="35"/>
      <c r="I42" s="9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95"/>
      <c r="J43" s="35"/>
      <c r="K43" s="38"/>
    </row>
    <row r="44" spans="2:11" s="1" customFormat="1" ht="14.45" customHeight="1" x14ac:dyDescent="0.3">
      <c r="B44" s="34"/>
      <c r="C44" s="30" t="s">
        <v>18</v>
      </c>
      <c r="D44" s="35"/>
      <c r="E44" s="35"/>
      <c r="F44" s="35"/>
      <c r="G44" s="35"/>
      <c r="H44" s="35"/>
      <c r="I44" s="95"/>
      <c r="J44" s="35"/>
      <c r="K44" s="38"/>
    </row>
    <row r="45" spans="2:11" s="1" customFormat="1" ht="22.5" customHeight="1" x14ac:dyDescent="0.3">
      <c r="B45" s="34"/>
      <c r="C45" s="35"/>
      <c r="D45" s="35"/>
      <c r="E45" s="270" t="str">
        <f>E7</f>
        <v>Zimní expozice žiraf síťovaných ZOO Dvůr Králové a.s</v>
      </c>
      <c r="F45" s="245"/>
      <c r="G45" s="245"/>
      <c r="H45" s="245"/>
      <c r="I45" s="95"/>
      <c r="J45" s="35"/>
      <c r="K45" s="38"/>
    </row>
    <row r="46" spans="2:11" s="1" customFormat="1" ht="14.45" customHeight="1" x14ac:dyDescent="0.3">
      <c r="B46" s="34"/>
      <c r="C46" s="30" t="s">
        <v>110</v>
      </c>
      <c r="D46" s="35"/>
      <c r="E46" s="35"/>
      <c r="F46" s="35"/>
      <c r="G46" s="35"/>
      <c r="H46" s="35"/>
      <c r="I46" s="95"/>
      <c r="J46" s="35"/>
      <c r="K46" s="38"/>
    </row>
    <row r="47" spans="2:11" s="1" customFormat="1" ht="23.25" customHeight="1" x14ac:dyDescent="0.3">
      <c r="B47" s="34"/>
      <c r="C47" s="35"/>
      <c r="D47" s="35"/>
      <c r="E47" s="271" t="str">
        <f>E9</f>
        <v>3 - ZTI</v>
      </c>
      <c r="F47" s="245"/>
      <c r="G47" s="245"/>
      <c r="H47" s="245"/>
      <c r="I47" s="9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95"/>
      <c r="J48" s="35"/>
      <c r="K48" s="38"/>
    </row>
    <row r="49" spans="2:47" s="1" customFormat="1" ht="18" customHeight="1" x14ac:dyDescent="0.3">
      <c r="B49" s="34"/>
      <c r="C49" s="30" t="s">
        <v>22</v>
      </c>
      <c r="D49" s="35"/>
      <c r="E49" s="35"/>
      <c r="F49" s="28" t="str">
        <f>F12</f>
        <v>Dvůr Králové nad Labem</v>
      </c>
      <c r="G49" s="35"/>
      <c r="H49" s="35"/>
      <c r="I49" s="96" t="s">
        <v>24</v>
      </c>
      <c r="J49" s="97" t="str">
        <f>IF(J12="","",J12)</f>
        <v>30.6.2017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95"/>
      <c r="J50" s="35"/>
      <c r="K50" s="38"/>
    </row>
    <row r="51" spans="2:47" s="1" customFormat="1" x14ac:dyDescent="0.3">
      <c r="B51" s="34"/>
      <c r="C51" s="30" t="s">
        <v>28</v>
      </c>
      <c r="D51" s="35"/>
      <c r="E51" s="35"/>
      <c r="F51" s="28" t="str">
        <f>E15</f>
        <v>ZOO Dvůr Králové a.s., Štefánikova 1029, D.K.n.L.</v>
      </c>
      <c r="G51" s="35"/>
      <c r="H51" s="35"/>
      <c r="I51" s="96" t="s">
        <v>34</v>
      </c>
      <c r="J51" s="28" t="str">
        <f>E21</f>
        <v>JIKA-CZ s.r.o., Dlouhá 101, Hradec Králové 3</v>
      </c>
      <c r="K51" s="38"/>
    </row>
    <row r="52" spans="2:47" s="1" customFormat="1" ht="14.45" customHeight="1" x14ac:dyDescent="0.3">
      <c r="B52" s="34"/>
      <c r="C52" s="30" t="s">
        <v>32</v>
      </c>
      <c r="D52" s="35"/>
      <c r="E52" s="35"/>
      <c r="F52" s="28" t="str">
        <f>IF(E18="","",E18)</f>
        <v/>
      </c>
      <c r="G52" s="35"/>
      <c r="H52" s="35"/>
      <c r="I52" s="95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95"/>
      <c r="J53" s="35"/>
      <c r="K53" s="38"/>
    </row>
    <row r="54" spans="2:47" s="1" customFormat="1" ht="29.25" customHeight="1" x14ac:dyDescent="0.3">
      <c r="B54" s="34"/>
      <c r="C54" s="120" t="s">
        <v>209</v>
      </c>
      <c r="D54" s="110"/>
      <c r="E54" s="110"/>
      <c r="F54" s="110"/>
      <c r="G54" s="110"/>
      <c r="H54" s="110"/>
      <c r="I54" s="121"/>
      <c r="J54" s="122" t="s">
        <v>210</v>
      </c>
      <c r="K54" s="12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95"/>
      <c r="J55" s="35"/>
      <c r="K55" s="38"/>
    </row>
    <row r="56" spans="2:47" s="1" customFormat="1" ht="29.25" customHeight="1" x14ac:dyDescent="0.3">
      <c r="B56" s="34"/>
      <c r="C56" s="124" t="s">
        <v>211</v>
      </c>
      <c r="D56" s="35"/>
      <c r="E56" s="35"/>
      <c r="F56" s="35"/>
      <c r="G56" s="35"/>
      <c r="H56" s="35"/>
      <c r="I56" s="95"/>
      <c r="J56" s="106">
        <f>J85</f>
        <v>0</v>
      </c>
      <c r="K56" s="38"/>
      <c r="AU56" s="17" t="s">
        <v>212</v>
      </c>
    </row>
    <row r="57" spans="2:47" s="7" customFormat="1" ht="24.95" customHeight="1" x14ac:dyDescent="0.3">
      <c r="B57" s="125"/>
      <c r="C57" s="126"/>
      <c r="D57" s="127" t="s">
        <v>213</v>
      </c>
      <c r="E57" s="128"/>
      <c r="F57" s="128"/>
      <c r="G57" s="128"/>
      <c r="H57" s="128"/>
      <c r="I57" s="129"/>
      <c r="J57" s="130">
        <f>J86</f>
        <v>0</v>
      </c>
      <c r="K57" s="131"/>
    </row>
    <row r="58" spans="2:47" s="8" customFormat="1" ht="19.899999999999999" customHeight="1" x14ac:dyDescent="0.3">
      <c r="B58" s="132"/>
      <c r="C58" s="133"/>
      <c r="D58" s="134" t="s">
        <v>214</v>
      </c>
      <c r="E58" s="135"/>
      <c r="F58" s="135"/>
      <c r="G58" s="135"/>
      <c r="H58" s="135"/>
      <c r="I58" s="136"/>
      <c r="J58" s="137">
        <f>J87</f>
        <v>0</v>
      </c>
      <c r="K58" s="138"/>
    </row>
    <row r="59" spans="2:47" s="7" customFormat="1" ht="24.95" customHeight="1" x14ac:dyDescent="0.3">
      <c r="B59" s="125"/>
      <c r="C59" s="126"/>
      <c r="D59" s="127" t="s">
        <v>224</v>
      </c>
      <c r="E59" s="128"/>
      <c r="F59" s="128"/>
      <c r="G59" s="128"/>
      <c r="H59" s="128"/>
      <c r="I59" s="129"/>
      <c r="J59" s="130">
        <f>J103</f>
        <v>0</v>
      </c>
      <c r="K59" s="131"/>
    </row>
    <row r="60" spans="2:47" s="8" customFormat="1" ht="19.899999999999999" customHeight="1" x14ac:dyDescent="0.3">
      <c r="B60" s="132"/>
      <c r="C60" s="133"/>
      <c r="D60" s="134" t="s">
        <v>1891</v>
      </c>
      <c r="E60" s="135"/>
      <c r="F60" s="135"/>
      <c r="G60" s="135"/>
      <c r="H60" s="135"/>
      <c r="I60" s="136"/>
      <c r="J60" s="137">
        <f>J104</f>
        <v>0</v>
      </c>
      <c r="K60" s="138"/>
    </row>
    <row r="61" spans="2:47" s="8" customFormat="1" ht="19.899999999999999" customHeight="1" x14ac:dyDescent="0.3">
      <c r="B61" s="132"/>
      <c r="C61" s="133"/>
      <c r="D61" s="134" t="s">
        <v>1892</v>
      </c>
      <c r="E61" s="135"/>
      <c r="F61" s="135"/>
      <c r="G61" s="135"/>
      <c r="H61" s="135"/>
      <c r="I61" s="136"/>
      <c r="J61" s="137">
        <f>J126</f>
        <v>0</v>
      </c>
      <c r="K61" s="138"/>
    </row>
    <row r="62" spans="2:47" s="8" customFormat="1" ht="19.899999999999999" customHeight="1" x14ac:dyDescent="0.3">
      <c r="B62" s="132"/>
      <c r="C62" s="133"/>
      <c r="D62" s="134" t="s">
        <v>1893</v>
      </c>
      <c r="E62" s="135"/>
      <c r="F62" s="135"/>
      <c r="G62" s="135"/>
      <c r="H62" s="135"/>
      <c r="I62" s="136"/>
      <c r="J62" s="137">
        <f>J147</f>
        <v>0</v>
      </c>
      <c r="K62" s="138"/>
    </row>
    <row r="63" spans="2:47" s="8" customFormat="1" ht="19.899999999999999" customHeight="1" x14ac:dyDescent="0.3">
      <c r="B63" s="132"/>
      <c r="C63" s="133"/>
      <c r="D63" s="134" t="s">
        <v>1894</v>
      </c>
      <c r="E63" s="135"/>
      <c r="F63" s="135"/>
      <c r="G63" s="135"/>
      <c r="H63" s="135"/>
      <c r="I63" s="136"/>
      <c r="J63" s="137">
        <f>J151</f>
        <v>0</v>
      </c>
      <c r="K63" s="138"/>
    </row>
    <row r="64" spans="2:47" s="8" customFormat="1" ht="19.899999999999999" customHeight="1" x14ac:dyDescent="0.3">
      <c r="B64" s="132"/>
      <c r="C64" s="133"/>
      <c r="D64" s="134" t="s">
        <v>1895</v>
      </c>
      <c r="E64" s="135"/>
      <c r="F64" s="135"/>
      <c r="G64" s="135"/>
      <c r="H64" s="135"/>
      <c r="I64" s="136"/>
      <c r="J64" s="137">
        <f>J161</f>
        <v>0</v>
      </c>
      <c r="K64" s="138"/>
    </row>
    <row r="65" spans="2:12" s="7" customFormat="1" ht="24.95" customHeight="1" x14ac:dyDescent="0.3">
      <c r="B65" s="125"/>
      <c r="C65" s="126"/>
      <c r="D65" s="127" t="s">
        <v>1896</v>
      </c>
      <c r="E65" s="128"/>
      <c r="F65" s="128"/>
      <c r="G65" s="128"/>
      <c r="H65" s="128"/>
      <c r="I65" s="129"/>
      <c r="J65" s="130">
        <f>J173</f>
        <v>0</v>
      </c>
      <c r="K65" s="131"/>
    </row>
    <row r="66" spans="2:12" s="1" customFormat="1" ht="21.75" customHeight="1" x14ac:dyDescent="0.3">
      <c r="B66" s="34"/>
      <c r="C66" s="35"/>
      <c r="D66" s="35"/>
      <c r="E66" s="35"/>
      <c r="F66" s="35"/>
      <c r="G66" s="35"/>
      <c r="H66" s="35"/>
      <c r="I66" s="95"/>
      <c r="J66" s="35"/>
      <c r="K66" s="38"/>
    </row>
    <row r="67" spans="2:12" s="1" customFormat="1" ht="6.95" customHeight="1" x14ac:dyDescent="0.3">
      <c r="B67" s="49"/>
      <c r="C67" s="50"/>
      <c r="D67" s="50"/>
      <c r="E67" s="50"/>
      <c r="F67" s="50"/>
      <c r="G67" s="50"/>
      <c r="H67" s="50"/>
      <c r="I67" s="117"/>
      <c r="J67" s="50"/>
      <c r="K67" s="51"/>
    </row>
    <row r="71" spans="2:12" s="1" customFormat="1" ht="6.95" customHeight="1" x14ac:dyDescent="0.3">
      <c r="B71" s="52"/>
      <c r="C71" s="53"/>
      <c r="D71" s="53"/>
      <c r="E71" s="53"/>
      <c r="F71" s="53"/>
      <c r="G71" s="53"/>
      <c r="H71" s="53"/>
      <c r="I71" s="118"/>
      <c r="J71" s="53"/>
      <c r="K71" s="53"/>
      <c r="L71" s="34"/>
    </row>
    <row r="72" spans="2:12" s="1" customFormat="1" ht="36.950000000000003" customHeight="1" x14ac:dyDescent="0.3">
      <c r="B72" s="34"/>
      <c r="C72" s="54" t="s">
        <v>238</v>
      </c>
      <c r="L72" s="34"/>
    </row>
    <row r="73" spans="2:12" s="1" customFormat="1" ht="6.95" customHeight="1" x14ac:dyDescent="0.3">
      <c r="B73" s="34"/>
      <c r="L73" s="34"/>
    </row>
    <row r="74" spans="2:12" s="1" customFormat="1" ht="14.45" customHeight="1" x14ac:dyDescent="0.3">
      <c r="B74" s="34"/>
      <c r="C74" s="56" t="s">
        <v>18</v>
      </c>
      <c r="L74" s="34"/>
    </row>
    <row r="75" spans="2:12" s="1" customFormat="1" ht="22.5" customHeight="1" x14ac:dyDescent="0.3">
      <c r="B75" s="34"/>
      <c r="E75" s="273" t="str">
        <f>E7</f>
        <v>Zimní expozice žiraf síťovaných ZOO Dvůr Králové a.s</v>
      </c>
      <c r="F75" s="235"/>
      <c r="G75" s="235"/>
      <c r="H75" s="235"/>
      <c r="L75" s="34"/>
    </row>
    <row r="76" spans="2:12" s="1" customFormat="1" ht="14.45" customHeight="1" x14ac:dyDescent="0.3">
      <c r="B76" s="34"/>
      <c r="C76" s="56" t="s">
        <v>110</v>
      </c>
      <c r="L76" s="34"/>
    </row>
    <row r="77" spans="2:12" s="1" customFormat="1" ht="23.25" customHeight="1" x14ac:dyDescent="0.3">
      <c r="B77" s="34"/>
      <c r="E77" s="253" t="str">
        <f>E9</f>
        <v>3 - ZTI</v>
      </c>
      <c r="F77" s="235"/>
      <c r="G77" s="235"/>
      <c r="H77" s="235"/>
      <c r="L77" s="34"/>
    </row>
    <row r="78" spans="2:12" s="1" customFormat="1" ht="6.95" customHeight="1" x14ac:dyDescent="0.3">
      <c r="B78" s="34"/>
      <c r="L78" s="34"/>
    </row>
    <row r="79" spans="2:12" s="1" customFormat="1" ht="18" customHeight="1" x14ac:dyDescent="0.3">
      <c r="B79" s="34"/>
      <c r="C79" s="56" t="s">
        <v>22</v>
      </c>
      <c r="F79" s="139" t="str">
        <f>F12</f>
        <v>Dvůr Králové nad Labem</v>
      </c>
      <c r="I79" s="140" t="s">
        <v>24</v>
      </c>
      <c r="J79" s="60" t="str">
        <f>IF(J12="","",J12)</f>
        <v>30.6.2017</v>
      </c>
      <c r="L79" s="34"/>
    </row>
    <row r="80" spans="2:12" s="1" customFormat="1" ht="6.95" customHeight="1" x14ac:dyDescent="0.3">
      <c r="B80" s="34"/>
      <c r="L80" s="34"/>
    </row>
    <row r="81" spans="2:65" s="1" customFormat="1" x14ac:dyDescent="0.3">
      <c r="B81" s="34"/>
      <c r="C81" s="56" t="s">
        <v>28</v>
      </c>
      <c r="F81" s="139" t="str">
        <f>E15</f>
        <v>ZOO Dvůr Králové a.s., Štefánikova 1029, D.K.n.L.</v>
      </c>
      <c r="I81" s="140" t="s">
        <v>34</v>
      </c>
      <c r="J81" s="139" t="str">
        <f>E21</f>
        <v>JIKA-CZ s.r.o., Dlouhá 101, Hradec Králové 3</v>
      </c>
      <c r="L81" s="34"/>
    </row>
    <row r="82" spans="2:65" s="1" customFormat="1" ht="14.45" customHeight="1" x14ac:dyDescent="0.3">
      <c r="B82" s="34"/>
      <c r="C82" s="56" t="s">
        <v>32</v>
      </c>
      <c r="F82" s="139" t="str">
        <f>IF(E18="","",E18)</f>
        <v/>
      </c>
      <c r="L82" s="34"/>
    </row>
    <row r="83" spans="2:65" s="1" customFormat="1" ht="10.35" customHeight="1" x14ac:dyDescent="0.3">
      <c r="B83" s="34"/>
      <c r="L83" s="34"/>
    </row>
    <row r="84" spans="2:65" s="9" customFormat="1" ht="29.25" customHeight="1" x14ac:dyDescent="0.3">
      <c r="B84" s="141"/>
      <c r="C84" s="142" t="s">
        <v>239</v>
      </c>
      <c r="D84" s="143" t="s">
        <v>57</v>
      </c>
      <c r="E84" s="143" t="s">
        <v>53</v>
      </c>
      <c r="F84" s="143" t="s">
        <v>240</v>
      </c>
      <c r="G84" s="143" t="s">
        <v>241</v>
      </c>
      <c r="H84" s="143" t="s">
        <v>242</v>
      </c>
      <c r="I84" s="144" t="s">
        <v>243</v>
      </c>
      <c r="J84" s="143" t="s">
        <v>210</v>
      </c>
      <c r="K84" s="145" t="s">
        <v>244</v>
      </c>
      <c r="L84" s="141"/>
      <c r="M84" s="66" t="s">
        <v>245</v>
      </c>
      <c r="N84" s="67" t="s">
        <v>42</v>
      </c>
      <c r="O84" s="67" t="s">
        <v>246</v>
      </c>
      <c r="P84" s="67" t="s">
        <v>247</v>
      </c>
      <c r="Q84" s="67" t="s">
        <v>248</v>
      </c>
      <c r="R84" s="67" t="s">
        <v>249</v>
      </c>
      <c r="S84" s="67" t="s">
        <v>250</v>
      </c>
      <c r="T84" s="68" t="s">
        <v>251</v>
      </c>
    </row>
    <row r="85" spans="2:65" s="1" customFormat="1" ht="29.25" customHeight="1" x14ac:dyDescent="0.35">
      <c r="B85" s="34"/>
      <c r="C85" s="70" t="s">
        <v>211</v>
      </c>
      <c r="J85" s="146">
        <f>BK85</f>
        <v>0</v>
      </c>
      <c r="L85" s="34"/>
      <c r="M85" s="69"/>
      <c r="N85" s="61"/>
      <c r="O85" s="61"/>
      <c r="P85" s="147">
        <f>P86+P103+P173</f>
        <v>0</v>
      </c>
      <c r="Q85" s="61"/>
      <c r="R85" s="147">
        <f>R86+R103+R173</f>
        <v>11.783054591799999</v>
      </c>
      <c r="S85" s="61"/>
      <c r="T85" s="148">
        <f>T86+T103+T173</f>
        <v>0</v>
      </c>
      <c r="AT85" s="17" t="s">
        <v>71</v>
      </c>
      <c r="AU85" s="17" t="s">
        <v>212</v>
      </c>
      <c r="BK85" s="149">
        <f>BK86+BK103+BK173</f>
        <v>0</v>
      </c>
    </row>
    <row r="86" spans="2:65" s="10" customFormat="1" ht="37.35" customHeight="1" x14ac:dyDescent="0.35">
      <c r="B86" s="150"/>
      <c r="D86" s="151" t="s">
        <v>71</v>
      </c>
      <c r="E86" s="152" t="s">
        <v>252</v>
      </c>
      <c r="F86" s="152" t="s">
        <v>253</v>
      </c>
      <c r="I86" s="153"/>
      <c r="J86" s="154">
        <f>BK86</f>
        <v>0</v>
      </c>
      <c r="L86" s="150"/>
      <c r="M86" s="155"/>
      <c r="N86" s="156"/>
      <c r="O86" s="156"/>
      <c r="P86" s="157">
        <f>P87</f>
        <v>0</v>
      </c>
      <c r="Q86" s="156"/>
      <c r="R86" s="157">
        <f>R87</f>
        <v>11.61</v>
      </c>
      <c r="S86" s="156"/>
      <c r="T86" s="158">
        <f>T87</f>
        <v>0</v>
      </c>
      <c r="AR86" s="151" t="s">
        <v>9</v>
      </c>
      <c r="AT86" s="159" t="s">
        <v>71</v>
      </c>
      <c r="AU86" s="159" t="s">
        <v>72</v>
      </c>
      <c r="AY86" s="151" t="s">
        <v>254</v>
      </c>
      <c r="BK86" s="160">
        <f>BK87</f>
        <v>0</v>
      </c>
    </row>
    <row r="87" spans="2:65" s="10" customFormat="1" ht="19.899999999999999" customHeight="1" x14ac:dyDescent="0.3">
      <c r="B87" s="150"/>
      <c r="D87" s="161" t="s">
        <v>71</v>
      </c>
      <c r="E87" s="162" t="s">
        <v>9</v>
      </c>
      <c r="F87" s="162" t="s">
        <v>255</v>
      </c>
      <c r="I87" s="153"/>
      <c r="J87" s="163">
        <f>BK87</f>
        <v>0</v>
      </c>
      <c r="L87" s="150"/>
      <c r="M87" s="155"/>
      <c r="N87" s="156"/>
      <c r="O87" s="156"/>
      <c r="P87" s="157">
        <f>SUM(P88:P102)</f>
        <v>0</v>
      </c>
      <c r="Q87" s="156"/>
      <c r="R87" s="157">
        <f>SUM(R88:R102)</f>
        <v>11.61</v>
      </c>
      <c r="S87" s="156"/>
      <c r="T87" s="158">
        <f>SUM(T88:T102)</f>
        <v>0</v>
      </c>
      <c r="AR87" s="151" t="s">
        <v>9</v>
      </c>
      <c r="AT87" s="159" t="s">
        <v>71</v>
      </c>
      <c r="AU87" s="159" t="s">
        <v>9</v>
      </c>
      <c r="AY87" s="151" t="s">
        <v>254</v>
      </c>
      <c r="BK87" s="160">
        <f>SUM(BK88:BK102)</f>
        <v>0</v>
      </c>
    </row>
    <row r="88" spans="2:65" s="1" customFormat="1" ht="22.5" customHeight="1" x14ac:dyDescent="0.3">
      <c r="B88" s="164"/>
      <c r="C88" s="165" t="s">
        <v>9</v>
      </c>
      <c r="D88" s="165" t="s">
        <v>256</v>
      </c>
      <c r="E88" s="166" t="s">
        <v>1897</v>
      </c>
      <c r="F88" s="167" t="s">
        <v>1898</v>
      </c>
      <c r="G88" s="168" t="s">
        <v>269</v>
      </c>
      <c r="H88" s="169">
        <v>6.45</v>
      </c>
      <c r="I88" s="170"/>
      <c r="J88" s="171">
        <f>ROUND(I88*H88,0)</f>
        <v>0</v>
      </c>
      <c r="K88" s="167" t="s">
        <v>260</v>
      </c>
      <c r="L88" s="34"/>
      <c r="M88" s="172" t="s">
        <v>3</v>
      </c>
      <c r="N88" s="173" t="s">
        <v>43</v>
      </c>
      <c r="O88" s="35"/>
      <c r="P88" s="174">
        <f>O88*H88</f>
        <v>0</v>
      </c>
      <c r="Q88" s="174">
        <v>0</v>
      </c>
      <c r="R88" s="174">
        <f>Q88*H88</f>
        <v>0</v>
      </c>
      <c r="S88" s="174">
        <v>0</v>
      </c>
      <c r="T88" s="175">
        <f>S88*H88</f>
        <v>0</v>
      </c>
      <c r="AR88" s="17" t="s">
        <v>85</v>
      </c>
      <c r="AT88" s="17" t="s">
        <v>256</v>
      </c>
      <c r="AU88" s="17" t="s">
        <v>79</v>
      </c>
      <c r="AY88" s="17" t="s">
        <v>254</v>
      </c>
      <c r="BE88" s="176">
        <f>IF(N88="základní",J88,0)</f>
        <v>0</v>
      </c>
      <c r="BF88" s="176">
        <f>IF(N88="snížená",J88,0)</f>
        <v>0</v>
      </c>
      <c r="BG88" s="176">
        <f>IF(N88="zákl. přenesená",J88,0)</f>
        <v>0</v>
      </c>
      <c r="BH88" s="176">
        <f>IF(N88="sníž. přenesená",J88,0)</f>
        <v>0</v>
      </c>
      <c r="BI88" s="176">
        <f>IF(N88="nulová",J88,0)</f>
        <v>0</v>
      </c>
      <c r="BJ88" s="17" t="s">
        <v>9</v>
      </c>
      <c r="BK88" s="176">
        <f>ROUND(I88*H88,0)</f>
        <v>0</v>
      </c>
      <c r="BL88" s="17" t="s">
        <v>85</v>
      </c>
      <c r="BM88" s="17" t="s">
        <v>1899</v>
      </c>
    </row>
    <row r="89" spans="2:65" s="11" customFormat="1" ht="13.5" x14ac:dyDescent="0.3">
      <c r="B89" s="177"/>
      <c r="D89" s="187" t="s">
        <v>263</v>
      </c>
      <c r="E89" s="186" t="s">
        <v>3</v>
      </c>
      <c r="F89" s="188" t="s">
        <v>1900</v>
      </c>
      <c r="H89" s="189">
        <v>6.45</v>
      </c>
      <c r="I89" s="182"/>
      <c r="L89" s="177"/>
      <c r="M89" s="183"/>
      <c r="N89" s="184"/>
      <c r="O89" s="184"/>
      <c r="P89" s="184"/>
      <c r="Q89" s="184"/>
      <c r="R89" s="184"/>
      <c r="S89" s="184"/>
      <c r="T89" s="185"/>
      <c r="AT89" s="186" t="s">
        <v>263</v>
      </c>
      <c r="AU89" s="186" t="s">
        <v>79</v>
      </c>
      <c r="AV89" s="11" t="s">
        <v>79</v>
      </c>
      <c r="AW89" s="11" t="s">
        <v>36</v>
      </c>
      <c r="AX89" s="11" t="s">
        <v>72</v>
      </c>
      <c r="AY89" s="186" t="s">
        <v>254</v>
      </c>
    </row>
    <row r="90" spans="2:65" s="12" customFormat="1" ht="13.5" x14ac:dyDescent="0.3">
      <c r="B90" s="190"/>
      <c r="D90" s="178" t="s">
        <v>263</v>
      </c>
      <c r="E90" s="191" t="s">
        <v>92</v>
      </c>
      <c r="F90" s="192" t="s">
        <v>277</v>
      </c>
      <c r="H90" s="193">
        <v>6.45</v>
      </c>
      <c r="I90" s="194"/>
      <c r="L90" s="190"/>
      <c r="M90" s="195"/>
      <c r="N90" s="196"/>
      <c r="O90" s="196"/>
      <c r="P90" s="196"/>
      <c r="Q90" s="196"/>
      <c r="R90" s="196"/>
      <c r="S90" s="196"/>
      <c r="T90" s="197"/>
      <c r="AT90" s="198" t="s">
        <v>263</v>
      </c>
      <c r="AU90" s="198" t="s">
        <v>79</v>
      </c>
      <c r="AV90" s="12" t="s">
        <v>82</v>
      </c>
      <c r="AW90" s="12" t="s">
        <v>36</v>
      </c>
      <c r="AX90" s="12" t="s">
        <v>9</v>
      </c>
      <c r="AY90" s="198" t="s">
        <v>254</v>
      </c>
    </row>
    <row r="91" spans="2:65" s="1" customFormat="1" ht="22.5" customHeight="1" x14ac:dyDescent="0.3">
      <c r="B91" s="164"/>
      <c r="C91" s="165" t="s">
        <v>79</v>
      </c>
      <c r="D91" s="165" t="s">
        <v>256</v>
      </c>
      <c r="E91" s="166" t="s">
        <v>343</v>
      </c>
      <c r="F91" s="167" t="s">
        <v>344</v>
      </c>
      <c r="G91" s="168" t="s">
        <v>269</v>
      </c>
      <c r="H91" s="169">
        <v>6.45</v>
      </c>
      <c r="I91" s="170"/>
      <c r="J91" s="171">
        <f>ROUND(I91*H91,0)</f>
        <v>0</v>
      </c>
      <c r="K91" s="167" t="s">
        <v>260</v>
      </c>
      <c r="L91" s="34"/>
      <c r="M91" s="172" t="s">
        <v>3</v>
      </c>
      <c r="N91" s="173" t="s">
        <v>43</v>
      </c>
      <c r="O91" s="35"/>
      <c r="P91" s="174">
        <f>O91*H91</f>
        <v>0</v>
      </c>
      <c r="Q91" s="174">
        <v>0</v>
      </c>
      <c r="R91" s="174">
        <f>Q91*H91</f>
        <v>0</v>
      </c>
      <c r="S91" s="174">
        <v>0</v>
      </c>
      <c r="T91" s="175">
        <f>S91*H91</f>
        <v>0</v>
      </c>
      <c r="AR91" s="17" t="s">
        <v>85</v>
      </c>
      <c r="AT91" s="17" t="s">
        <v>256</v>
      </c>
      <c r="AU91" s="17" t="s">
        <v>79</v>
      </c>
      <c r="AY91" s="17" t="s">
        <v>254</v>
      </c>
      <c r="BE91" s="176">
        <f>IF(N91="základní",J91,0)</f>
        <v>0</v>
      </c>
      <c r="BF91" s="176">
        <f>IF(N91="snížená",J91,0)</f>
        <v>0</v>
      </c>
      <c r="BG91" s="176">
        <f>IF(N91="zákl. přenesená",J91,0)</f>
        <v>0</v>
      </c>
      <c r="BH91" s="176">
        <f>IF(N91="sníž. přenesená",J91,0)</f>
        <v>0</v>
      </c>
      <c r="BI91" s="176">
        <f>IF(N91="nulová",J91,0)</f>
        <v>0</v>
      </c>
      <c r="BJ91" s="17" t="s">
        <v>9</v>
      </c>
      <c r="BK91" s="176">
        <f>ROUND(I91*H91,0)</f>
        <v>0</v>
      </c>
      <c r="BL91" s="17" t="s">
        <v>85</v>
      </c>
      <c r="BM91" s="17" t="s">
        <v>1901</v>
      </c>
    </row>
    <row r="92" spans="2:65" s="11" customFormat="1" ht="13.5" x14ac:dyDescent="0.3">
      <c r="B92" s="177"/>
      <c r="D92" s="178" t="s">
        <v>263</v>
      </c>
      <c r="E92" s="179" t="s">
        <v>3</v>
      </c>
      <c r="F92" s="180" t="s">
        <v>92</v>
      </c>
      <c r="H92" s="181">
        <v>6.45</v>
      </c>
      <c r="I92" s="182"/>
      <c r="L92" s="177"/>
      <c r="M92" s="183"/>
      <c r="N92" s="184"/>
      <c r="O92" s="184"/>
      <c r="P92" s="184"/>
      <c r="Q92" s="184"/>
      <c r="R92" s="184"/>
      <c r="S92" s="184"/>
      <c r="T92" s="185"/>
      <c r="AT92" s="186" t="s">
        <v>263</v>
      </c>
      <c r="AU92" s="186" t="s">
        <v>79</v>
      </c>
      <c r="AV92" s="11" t="s">
        <v>79</v>
      </c>
      <c r="AW92" s="11" t="s">
        <v>36</v>
      </c>
      <c r="AX92" s="11" t="s">
        <v>9</v>
      </c>
      <c r="AY92" s="186" t="s">
        <v>254</v>
      </c>
    </row>
    <row r="93" spans="2:65" s="1" customFormat="1" ht="31.5" customHeight="1" x14ac:dyDescent="0.3">
      <c r="B93" s="164"/>
      <c r="C93" s="165" t="s">
        <v>82</v>
      </c>
      <c r="D93" s="165" t="s">
        <v>256</v>
      </c>
      <c r="E93" s="166" t="s">
        <v>347</v>
      </c>
      <c r="F93" s="167" t="s">
        <v>348</v>
      </c>
      <c r="G93" s="168" t="s">
        <v>269</v>
      </c>
      <c r="H93" s="169">
        <v>129</v>
      </c>
      <c r="I93" s="170"/>
      <c r="J93" s="171">
        <f>ROUND(I93*H93,0)</f>
        <v>0</v>
      </c>
      <c r="K93" s="167" t="s">
        <v>260</v>
      </c>
      <c r="L93" s="34"/>
      <c r="M93" s="172" t="s">
        <v>3</v>
      </c>
      <c r="N93" s="173" t="s">
        <v>43</v>
      </c>
      <c r="O93" s="35"/>
      <c r="P93" s="174">
        <f>O93*H93</f>
        <v>0</v>
      </c>
      <c r="Q93" s="174">
        <v>0</v>
      </c>
      <c r="R93" s="174">
        <f>Q93*H93</f>
        <v>0</v>
      </c>
      <c r="S93" s="174">
        <v>0</v>
      </c>
      <c r="T93" s="175">
        <f>S93*H93</f>
        <v>0</v>
      </c>
      <c r="AR93" s="17" t="s">
        <v>85</v>
      </c>
      <c r="AT93" s="17" t="s">
        <v>256</v>
      </c>
      <c r="AU93" s="17" t="s">
        <v>79</v>
      </c>
      <c r="AY93" s="17" t="s">
        <v>254</v>
      </c>
      <c r="BE93" s="176">
        <f>IF(N93="základní",J93,0)</f>
        <v>0</v>
      </c>
      <c r="BF93" s="176">
        <f>IF(N93="snížená",J93,0)</f>
        <v>0</v>
      </c>
      <c r="BG93" s="176">
        <f>IF(N93="zákl. přenesená",J93,0)</f>
        <v>0</v>
      </c>
      <c r="BH93" s="176">
        <f>IF(N93="sníž. přenesená",J93,0)</f>
        <v>0</v>
      </c>
      <c r="BI93" s="176">
        <f>IF(N93="nulová",J93,0)</f>
        <v>0</v>
      </c>
      <c r="BJ93" s="17" t="s">
        <v>9</v>
      </c>
      <c r="BK93" s="176">
        <f>ROUND(I93*H93,0)</f>
        <v>0</v>
      </c>
      <c r="BL93" s="17" t="s">
        <v>85</v>
      </c>
      <c r="BM93" s="17" t="s">
        <v>1902</v>
      </c>
    </row>
    <row r="94" spans="2:65" s="11" customFormat="1" ht="13.5" x14ac:dyDescent="0.3">
      <c r="B94" s="177"/>
      <c r="D94" s="178" t="s">
        <v>263</v>
      </c>
      <c r="E94" s="179" t="s">
        <v>3</v>
      </c>
      <c r="F94" s="180" t="s">
        <v>350</v>
      </c>
      <c r="H94" s="181">
        <v>129</v>
      </c>
      <c r="I94" s="182"/>
      <c r="L94" s="177"/>
      <c r="M94" s="183"/>
      <c r="N94" s="184"/>
      <c r="O94" s="184"/>
      <c r="P94" s="184"/>
      <c r="Q94" s="184"/>
      <c r="R94" s="184"/>
      <c r="S94" s="184"/>
      <c r="T94" s="185"/>
      <c r="AT94" s="186" t="s">
        <v>263</v>
      </c>
      <c r="AU94" s="186" t="s">
        <v>79</v>
      </c>
      <c r="AV94" s="11" t="s">
        <v>79</v>
      </c>
      <c r="AW94" s="11" t="s">
        <v>36</v>
      </c>
      <c r="AX94" s="11" t="s">
        <v>9</v>
      </c>
      <c r="AY94" s="186" t="s">
        <v>254</v>
      </c>
    </row>
    <row r="95" spans="2:65" s="1" customFormat="1" ht="22.5" customHeight="1" x14ac:dyDescent="0.3">
      <c r="B95" s="164"/>
      <c r="C95" s="165" t="s">
        <v>85</v>
      </c>
      <c r="D95" s="165" t="s">
        <v>256</v>
      </c>
      <c r="E95" s="166" t="s">
        <v>353</v>
      </c>
      <c r="F95" s="167" t="s">
        <v>354</v>
      </c>
      <c r="G95" s="168" t="s">
        <v>269</v>
      </c>
      <c r="H95" s="169">
        <v>6.45</v>
      </c>
      <c r="I95" s="170"/>
      <c r="J95" s="171">
        <f>ROUND(I95*H95,0)</f>
        <v>0</v>
      </c>
      <c r="K95" s="167" t="s">
        <v>260</v>
      </c>
      <c r="L95" s="34"/>
      <c r="M95" s="172" t="s">
        <v>3</v>
      </c>
      <c r="N95" s="173" t="s">
        <v>43</v>
      </c>
      <c r="O95" s="35"/>
      <c r="P95" s="174">
        <f>O95*H95</f>
        <v>0</v>
      </c>
      <c r="Q95" s="174">
        <v>0</v>
      </c>
      <c r="R95" s="174">
        <f>Q95*H95</f>
        <v>0</v>
      </c>
      <c r="S95" s="174">
        <v>0</v>
      </c>
      <c r="T95" s="175">
        <f>S95*H95</f>
        <v>0</v>
      </c>
      <c r="AR95" s="17" t="s">
        <v>85</v>
      </c>
      <c r="AT95" s="17" t="s">
        <v>256</v>
      </c>
      <c r="AU95" s="17" t="s">
        <v>79</v>
      </c>
      <c r="AY95" s="17" t="s">
        <v>254</v>
      </c>
      <c r="BE95" s="176">
        <f>IF(N95="základní",J95,0)</f>
        <v>0</v>
      </c>
      <c r="BF95" s="176">
        <f>IF(N95="snížená",J95,0)</f>
        <v>0</v>
      </c>
      <c r="BG95" s="176">
        <f>IF(N95="zákl. přenesená",J95,0)</f>
        <v>0</v>
      </c>
      <c r="BH95" s="176">
        <f>IF(N95="sníž. přenesená",J95,0)</f>
        <v>0</v>
      </c>
      <c r="BI95" s="176">
        <f>IF(N95="nulová",J95,0)</f>
        <v>0</v>
      </c>
      <c r="BJ95" s="17" t="s">
        <v>9</v>
      </c>
      <c r="BK95" s="176">
        <f>ROUND(I95*H95,0)</f>
        <v>0</v>
      </c>
      <c r="BL95" s="17" t="s">
        <v>85</v>
      </c>
      <c r="BM95" s="17" t="s">
        <v>1903</v>
      </c>
    </row>
    <row r="96" spans="2:65" s="11" customFormat="1" ht="13.5" x14ac:dyDescent="0.3">
      <c r="B96" s="177"/>
      <c r="D96" s="178" t="s">
        <v>263</v>
      </c>
      <c r="E96" s="179" t="s">
        <v>3</v>
      </c>
      <c r="F96" s="180" t="s">
        <v>92</v>
      </c>
      <c r="H96" s="181">
        <v>6.45</v>
      </c>
      <c r="I96" s="182"/>
      <c r="L96" s="177"/>
      <c r="M96" s="183"/>
      <c r="N96" s="184"/>
      <c r="O96" s="184"/>
      <c r="P96" s="184"/>
      <c r="Q96" s="184"/>
      <c r="R96" s="184"/>
      <c r="S96" s="184"/>
      <c r="T96" s="185"/>
      <c r="AT96" s="186" t="s">
        <v>263</v>
      </c>
      <c r="AU96" s="186" t="s">
        <v>79</v>
      </c>
      <c r="AV96" s="11" t="s">
        <v>79</v>
      </c>
      <c r="AW96" s="11" t="s">
        <v>36</v>
      </c>
      <c r="AX96" s="11" t="s">
        <v>9</v>
      </c>
      <c r="AY96" s="186" t="s">
        <v>254</v>
      </c>
    </row>
    <row r="97" spans="2:65" s="1" customFormat="1" ht="22.5" customHeight="1" x14ac:dyDescent="0.3">
      <c r="B97" s="164"/>
      <c r="C97" s="165" t="s">
        <v>88</v>
      </c>
      <c r="D97" s="165" t="s">
        <v>256</v>
      </c>
      <c r="E97" s="166" t="s">
        <v>357</v>
      </c>
      <c r="F97" s="167" t="s">
        <v>358</v>
      </c>
      <c r="G97" s="168" t="s">
        <v>359</v>
      </c>
      <c r="H97" s="169">
        <v>11.61</v>
      </c>
      <c r="I97" s="170"/>
      <c r="J97" s="171">
        <f>ROUND(I97*H97,0)</f>
        <v>0</v>
      </c>
      <c r="K97" s="167" t="s">
        <v>260</v>
      </c>
      <c r="L97" s="34"/>
      <c r="M97" s="172" t="s">
        <v>3</v>
      </c>
      <c r="N97" s="173" t="s">
        <v>43</v>
      </c>
      <c r="O97" s="35"/>
      <c r="P97" s="174">
        <f>O97*H97</f>
        <v>0</v>
      </c>
      <c r="Q97" s="174">
        <v>0</v>
      </c>
      <c r="R97" s="174">
        <f>Q97*H97</f>
        <v>0</v>
      </c>
      <c r="S97" s="174">
        <v>0</v>
      </c>
      <c r="T97" s="175">
        <f>S97*H97</f>
        <v>0</v>
      </c>
      <c r="AR97" s="17" t="s">
        <v>85</v>
      </c>
      <c r="AT97" s="17" t="s">
        <v>256</v>
      </c>
      <c r="AU97" s="17" t="s">
        <v>79</v>
      </c>
      <c r="AY97" s="17" t="s">
        <v>254</v>
      </c>
      <c r="BE97" s="176">
        <f>IF(N97="základní",J97,0)</f>
        <v>0</v>
      </c>
      <c r="BF97" s="176">
        <f>IF(N97="snížená",J97,0)</f>
        <v>0</v>
      </c>
      <c r="BG97" s="176">
        <f>IF(N97="zákl. přenesená",J97,0)</f>
        <v>0</v>
      </c>
      <c r="BH97" s="176">
        <f>IF(N97="sníž. přenesená",J97,0)</f>
        <v>0</v>
      </c>
      <c r="BI97" s="176">
        <f>IF(N97="nulová",J97,0)</f>
        <v>0</v>
      </c>
      <c r="BJ97" s="17" t="s">
        <v>9</v>
      </c>
      <c r="BK97" s="176">
        <f>ROUND(I97*H97,0)</f>
        <v>0</v>
      </c>
      <c r="BL97" s="17" t="s">
        <v>85</v>
      </c>
      <c r="BM97" s="17" t="s">
        <v>1904</v>
      </c>
    </row>
    <row r="98" spans="2:65" s="11" customFormat="1" ht="13.5" x14ac:dyDescent="0.3">
      <c r="B98" s="177"/>
      <c r="D98" s="178" t="s">
        <v>263</v>
      </c>
      <c r="E98" s="179" t="s">
        <v>3</v>
      </c>
      <c r="F98" s="180" t="s">
        <v>361</v>
      </c>
      <c r="H98" s="181">
        <v>11.61</v>
      </c>
      <c r="I98" s="182"/>
      <c r="L98" s="177"/>
      <c r="M98" s="183"/>
      <c r="N98" s="184"/>
      <c r="O98" s="184"/>
      <c r="P98" s="184"/>
      <c r="Q98" s="184"/>
      <c r="R98" s="184"/>
      <c r="S98" s="184"/>
      <c r="T98" s="185"/>
      <c r="AT98" s="186" t="s">
        <v>263</v>
      </c>
      <c r="AU98" s="186" t="s">
        <v>79</v>
      </c>
      <c r="AV98" s="11" t="s">
        <v>79</v>
      </c>
      <c r="AW98" s="11" t="s">
        <v>36</v>
      </c>
      <c r="AX98" s="11" t="s">
        <v>9</v>
      </c>
      <c r="AY98" s="186" t="s">
        <v>254</v>
      </c>
    </row>
    <row r="99" spans="2:65" s="1" customFormat="1" ht="22.5" customHeight="1" x14ac:dyDescent="0.3">
      <c r="B99" s="164"/>
      <c r="C99" s="165" t="s">
        <v>327</v>
      </c>
      <c r="D99" s="165" t="s">
        <v>256</v>
      </c>
      <c r="E99" s="166" t="s">
        <v>1905</v>
      </c>
      <c r="F99" s="167" t="s">
        <v>1906</v>
      </c>
      <c r="G99" s="168" t="s">
        <v>269</v>
      </c>
      <c r="H99" s="169">
        <v>6.45</v>
      </c>
      <c r="I99" s="170"/>
      <c r="J99" s="171">
        <f>ROUND(I99*H99,0)</f>
        <v>0</v>
      </c>
      <c r="K99" s="167" t="s">
        <v>260</v>
      </c>
      <c r="L99" s="34"/>
      <c r="M99" s="172" t="s">
        <v>3</v>
      </c>
      <c r="N99" s="173" t="s">
        <v>43</v>
      </c>
      <c r="O99" s="35"/>
      <c r="P99" s="174">
        <f>O99*H99</f>
        <v>0</v>
      </c>
      <c r="Q99" s="174">
        <v>0</v>
      </c>
      <c r="R99" s="174">
        <f>Q99*H99</f>
        <v>0</v>
      </c>
      <c r="S99" s="174">
        <v>0</v>
      </c>
      <c r="T99" s="175">
        <f>S99*H99</f>
        <v>0</v>
      </c>
      <c r="AR99" s="17" t="s">
        <v>85</v>
      </c>
      <c r="AT99" s="17" t="s">
        <v>256</v>
      </c>
      <c r="AU99" s="17" t="s">
        <v>79</v>
      </c>
      <c r="AY99" s="17" t="s">
        <v>254</v>
      </c>
      <c r="BE99" s="176">
        <f>IF(N99="základní",J99,0)</f>
        <v>0</v>
      </c>
      <c r="BF99" s="176">
        <f>IF(N99="snížená",J99,0)</f>
        <v>0</v>
      </c>
      <c r="BG99" s="176">
        <f>IF(N99="zákl. přenesená",J99,0)</f>
        <v>0</v>
      </c>
      <c r="BH99" s="176">
        <f>IF(N99="sníž. přenesená",J99,0)</f>
        <v>0</v>
      </c>
      <c r="BI99" s="176">
        <f>IF(N99="nulová",J99,0)</f>
        <v>0</v>
      </c>
      <c r="BJ99" s="17" t="s">
        <v>9</v>
      </c>
      <c r="BK99" s="176">
        <f>ROUND(I99*H99,0)</f>
        <v>0</v>
      </c>
      <c r="BL99" s="17" t="s">
        <v>85</v>
      </c>
      <c r="BM99" s="17" t="s">
        <v>1907</v>
      </c>
    </row>
    <row r="100" spans="2:65" s="11" customFormat="1" ht="13.5" x14ac:dyDescent="0.3">
      <c r="B100" s="177"/>
      <c r="D100" s="178" t="s">
        <v>263</v>
      </c>
      <c r="E100" s="179" t="s">
        <v>3</v>
      </c>
      <c r="F100" s="180" t="s">
        <v>92</v>
      </c>
      <c r="H100" s="181">
        <v>6.45</v>
      </c>
      <c r="I100" s="182"/>
      <c r="L100" s="177"/>
      <c r="M100" s="183"/>
      <c r="N100" s="184"/>
      <c r="O100" s="184"/>
      <c r="P100" s="184"/>
      <c r="Q100" s="184"/>
      <c r="R100" s="184"/>
      <c r="S100" s="184"/>
      <c r="T100" s="185"/>
      <c r="AT100" s="186" t="s">
        <v>263</v>
      </c>
      <c r="AU100" s="186" t="s">
        <v>79</v>
      </c>
      <c r="AV100" s="11" t="s">
        <v>79</v>
      </c>
      <c r="AW100" s="11" t="s">
        <v>36</v>
      </c>
      <c r="AX100" s="11" t="s">
        <v>9</v>
      </c>
      <c r="AY100" s="186" t="s">
        <v>254</v>
      </c>
    </row>
    <row r="101" spans="2:65" s="1" customFormat="1" ht="22.5" customHeight="1" x14ac:dyDescent="0.3">
      <c r="B101" s="164"/>
      <c r="C101" s="210" t="s">
        <v>331</v>
      </c>
      <c r="D101" s="210" t="s">
        <v>368</v>
      </c>
      <c r="E101" s="211" t="s">
        <v>1908</v>
      </c>
      <c r="F101" s="212" t="s">
        <v>1909</v>
      </c>
      <c r="G101" s="213" t="s">
        <v>359</v>
      </c>
      <c r="H101" s="214">
        <v>11.61</v>
      </c>
      <c r="I101" s="215"/>
      <c r="J101" s="216">
        <f>ROUND(I101*H101,0)</f>
        <v>0</v>
      </c>
      <c r="K101" s="212" t="s">
        <v>260</v>
      </c>
      <c r="L101" s="217"/>
      <c r="M101" s="218" t="s">
        <v>3</v>
      </c>
      <c r="N101" s="219" t="s">
        <v>43</v>
      </c>
      <c r="O101" s="35"/>
      <c r="P101" s="174">
        <f>O101*H101</f>
        <v>0</v>
      </c>
      <c r="Q101" s="174">
        <v>1</v>
      </c>
      <c r="R101" s="174">
        <f>Q101*H101</f>
        <v>11.61</v>
      </c>
      <c r="S101" s="174">
        <v>0</v>
      </c>
      <c r="T101" s="175">
        <f>S101*H101</f>
        <v>0</v>
      </c>
      <c r="AR101" s="17" t="s">
        <v>335</v>
      </c>
      <c r="AT101" s="17" t="s">
        <v>368</v>
      </c>
      <c r="AU101" s="17" t="s">
        <v>79</v>
      </c>
      <c r="AY101" s="17" t="s">
        <v>254</v>
      </c>
      <c r="BE101" s="176">
        <f>IF(N101="základní",J101,0)</f>
        <v>0</v>
      </c>
      <c r="BF101" s="176">
        <f>IF(N101="snížená",J101,0)</f>
        <v>0</v>
      </c>
      <c r="BG101" s="176">
        <f>IF(N101="zákl. přenesená",J101,0)</f>
        <v>0</v>
      </c>
      <c r="BH101" s="176">
        <f>IF(N101="sníž. přenesená",J101,0)</f>
        <v>0</v>
      </c>
      <c r="BI101" s="176">
        <f>IF(N101="nulová",J101,0)</f>
        <v>0</v>
      </c>
      <c r="BJ101" s="17" t="s">
        <v>9</v>
      </c>
      <c r="BK101" s="176">
        <f>ROUND(I101*H101,0)</f>
        <v>0</v>
      </c>
      <c r="BL101" s="17" t="s">
        <v>85</v>
      </c>
      <c r="BM101" s="17" t="s">
        <v>1910</v>
      </c>
    </row>
    <row r="102" spans="2:65" s="11" customFormat="1" ht="13.5" x14ac:dyDescent="0.3">
      <c r="B102" s="177"/>
      <c r="D102" s="187" t="s">
        <v>263</v>
      </c>
      <c r="E102" s="186" t="s">
        <v>3</v>
      </c>
      <c r="F102" s="188" t="s">
        <v>361</v>
      </c>
      <c r="H102" s="189">
        <v>11.61</v>
      </c>
      <c r="I102" s="182"/>
      <c r="L102" s="177"/>
      <c r="M102" s="183"/>
      <c r="N102" s="184"/>
      <c r="O102" s="184"/>
      <c r="P102" s="184"/>
      <c r="Q102" s="184"/>
      <c r="R102" s="184"/>
      <c r="S102" s="184"/>
      <c r="T102" s="185"/>
      <c r="AT102" s="186" t="s">
        <v>263</v>
      </c>
      <c r="AU102" s="186" t="s">
        <v>79</v>
      </c>
      <c r="AV102" s="11" t="s">
        <v>79</v>
      </c>
      <c r="AW102" s="11" t="s">
        <v>36</v>
      </c>
      <c r="AX102" s="11" t="s">
        <v>9</v>
      </c>
      <c r="AY102" s="186" t="s">
        <v>254</v>
      </c>
    </row>
    <row r="103" spans="2:65" s="10" customFormat="1" ht="37.35" customHeight="1" x14ac:dyDescent="0.35">
      <c r="B103" s="150"/>
      <c r="D103" s="151" t="s">
        <v>71</v>
      </c>
      <c r="E103" s="152" t="s">
        <v>1159</v>
      </c>
      <c r="F103" s="152" t="s">
        <v>1160</v>
      </c>
      <c r="I103" s="153"/>
      <c r="J103" s="154">
        <f>BK103</f>
        <v>0</v>
      </c>
      <c r="L103" s="150"/>
      <c r="M103" s="155"/>
      <c r="N103" s="156"/>
      <c r="O103" s="156"/>
      <c r="P103" s="157">
        <f>P104+P126+P147+P151+P161</f>
        <v>0</v>
      </c>
      <c r="Q103" s="156"/>
      <c r="R103" s="157">
        <f>R104+R126+R147+R151+R161</f>
        <v>0.17305459180000002</v>
      </c>
      <c r="S103" s="156"/>
      <c r="T103" s="158">
        <f>T104+T126+T147+T151+T161</f>
        <v>0</v>
      </c>
      <c r="AR103" s="151" t="s">
        <v>79</v>
      </c>
      <c r="AT103" s="159" t="s">
        <v>71</v>
      </c>
      <c r="AU103" s="159" t="s">
        <v>72</v>
      </c>
      <c r="AY103" s="151" t="s">
        <v>254</v>
      </c>
      <c r="BK103" s="160">
        <f>BK104+BK126+BK147+BK151+BK161</f>
        <v>0</v>
      </c>
    </row>
    <row r="104" spans="2:65" s="10" customFormat="1" ht="19.899999999999999" customHeight="1" x14ac:dyDescent="0.3">
      <c r="B104" s="150"/>
      <c r="D104" s="161" t="s">
        <v>71</v>
      </c>
      <c r="E104" s="162" t="s">
        <v>1911</v>
      </c>
      <c r="F104" s="162" t="s">
        <v>1912</v>
      </c>
      <c r="I104" s="153"/>
      <c r="J104" s="163">
        <f>BK104</f>
        <v>0</v>
      </c>
      <c r="L104" s="150"/>
      <c r="M104" s="155"/>
      <c r="N104" s="156"/>
      <c r="O104" s="156"/>
      <c r="P104" s="157">
        <f>SUM(P105:P125)</f>
        <v>0</v>
      </c>
      <c r="Q104" s="156"/>
      <c r="R104" s="157">
        <f>SUM(R105:R125)</f>
        <v>9.9988250000000001E-2</v>
      </c>
      <c r="S104" s="156"/>
      <c r="T104" s="158">
        <f>SUM(T105:T125)</f>
        <v>0</v>
      </c>
      <c r="AR104" s="151" t="s">
        <v>79</v>
      </c>
      <c r="AT104" s="159" t="s">
        <v>71</v>
      </c>
      <c r="AU104" s="159" t="s">
        <v>9</v>
      </c>
      <c r="AY104" s="151" t="s">
        <v>254</v>
      </c>
      <c r="BK104" s="160">
        <f>SUM(BK105:BK125)</f>
        <v>0</v>
      </c>
    </row>
    <row r="105" spans="2:65" s="1" customFormat="1" ht="22.5" customHeight="1" x14ac:dyDescent="0.3">
      <c r="B105" s="164"/>
      <c r="C105" s="165" t="s">
        <v>335</v>
      </c>
      <c r="D105" s="165" t="s">
        <v>256</v>
      </c>
      <c r="E105" s="166" t="s">
        <v>1913</v>
      </c>
      <c r="F105" s="167" t="s">
        <v>1914</v>
      </c>
      <c r="G105" s="168" t="s">
        <v>259</v>
      </c>
      <c r="H105" s="169">
        <v>1</v>
      </c>
      <c r="I105" s="170"/>
      <c r="J105" s="171">
        <f>ROUND(I105*H105,0)</f>
        <v>0</v>
      </c>
      <c r="K105" s="167" t="s">
        <v>260</v>
      </c>
      <c r="L105" s="34"/>
      <c r="M105" s="172" t="s">
        <v>3</v>
      </c>
      <c r="N105" s="173" t="s">
        <v>43</v>
      </c>
      <c r="O105" s="35"/>
      <c r="P105" s="174">
        <f>O105*H105</f>
        <v>0</v>
      </c>
      <c r="Q105" s="174">
        <v>1.005E-3</v>
      </c>
      <c r="R105" s="174">
        <f>Q105*H105</f>
        <v>1.005E-3</v>
      </c>
      <c r="S105" s="174">
        <v>0</v>
      </c>
      <c r="T105" s="175">
        <f>S105*H105</f>
        <v>0</v>
      </c>
      <c r="AR105" s="17" t="s">
        <v>261</v>
      </c>
      <c r="AT105" s="17" t="s">
        <v>256</v>
      </c>
      <c r="AU105" s="17" t="s">
        <v>79</v>
      </c>
      <c r="AY105" s="17" t="s">
        <v>254</v>
      </c>
      <c r="BE105" s="176">
        <f>IF(N105="základní",J105,0)</f>
        <v>0</v>
      </c>
      <c r="BF105" s="176">
        <f>IF(N105="snížená",J105,0)</f>
        <v>0</v>
      </c>
      <c r="BG105" s="176">
        <f>IF(N105="zákl. přenesená",J105,0)</f>
        <v>0</v>
      </c>
      <c r="BH105" s="176">
        <f>IF(N105="sníž. přenesená",J105,0)</f>
        <v>0</v>
      </c>
      <c r="BI105" s="176">
        <f>IF(N105="nulová",J105,0)</f>
        <v>0</v>
      </c>
      <c r="BJ105" s="17" t="s">
        <v>9</v>
      </c>
      <c r="BK105" s="176">
        <f>ROUND(I105*H105,0)</f>
        <v>0</v>
      </c>
      <c r="BL105" s="17" t="s">
        <v>261</v>
      </c>
      <c r="BM105" s="17" t="s">
        <v>1915</v>
      </c>
    </row>
    <row r="106" spans="2:65" s="11" customFormat="1" ht="13.5" x14ac:dyDescent="0.3">
      <c r="B106" s="177"/>
      <c r="D106" s="178" t="s">
        <v>263</v>
      </c>
      <c r="E106" s="179" t="s">
        <v>3</v>
      </c>
      <c r="F106" s="180" t="s">
        <v>1916</v>
      </c>
      <c r="H106" s="181">
        <v>1</v>
      </c>
      <c r="I106" s="182"/>
      <c r="L106" s="177"/>
      <c r="M106" s="183"/>
      <c r="N106" s="184"/>
      <c r="O106" s="184"/>
      <c r="P106" s="184"/>
      <c r="Q106" s="184"/>
      <c r="R106" s="184"/>
      <c r="S106" s="184"/>
      <c r="T106" s="185"/>
      <c r="AT106" s="186" t="s">
        <v>263</v>
      </c>
      <c r="AU106" s="186" t="s">
        <v>79</v>
      </c>
      <c r="AV106" s="11" t="s">
        <v>79</v>
      </c>
      <c r="AW106" s="11" t="s">
        <v>36</v>
      </c>
      <c r="AX106" s="11" t="s">
        <v>9</v>
      </c>
      <c r="AY106" s="186" t="s">
        <v>254</v>
      </c>
    </row>
    <row r="107" spans="2:65" s="1" customFormat="1" ht="22.5" customHeight="1" x14ac:dyDescent="0.3">
      <c r="B107" s="164"/>
      <c r="C107" s="165" t="s">
        <v>339</v>
      </c>
      <c r="D107" s="165" t="s">
        <v>256</v>
      </c>
      <c r="E107" s="166" t="s">
        <v>1917</v>
      </c>
      <c r="F107" s="167" t="s">
        <v>1918</v>
      </c>
      <c r="G107" s="168" t="s">
        <v>259</v>
      </c>
      <c r="H107" s="169">
        <v>1</v>
      </c>
      <c r="I107" s="170"/>
      <c r="J107" s="171">
        <f>ROUND(I107*H107,0)</f>
        <v>0</v>
      </c>
      <c r="K107" s="167" t="s">
        <v>260</v>
      </c>
      <c r="L107" s="34"/>
      <c r="M107" s="172" t="s">
        <v>3</v>
      </c>
      <c r="N107" s="173" t="s">
        <v>43</v>
      </c>
      <c r="O107" s="35"/>
      <c r="P107" s="174">
        <f>O107*H107</f>
        <v>0</v>
      </c>
      <c r="Q107" s="174">
        <v>2.0349999999999999E-3</v>
      </c>
      <c r="R107" s="174">
        <f>Q107*H107</f>
        <v>2.0349999999999999E-3</v>
      </c>
      <c r="S107" s="174">
        <v>0</v>
      </c>
      <c r="T107" s="175">
        <f>S107*H107</f>
        <v>0</v>
      </c>
      <c r="AR107" s="17" t="s">
        <v>261</v>
      </c>
      <c r="AT107" s="17" t="s">
        <v>256</v>
      </c>
      <c r="AU107" s="17" t="s">
        <v>79</v>
      </c>
      <c r="AY107" s="17" t="s">
        <v>254</v>
      </c>
      <c r="BE107" s="176">
        <f>IF(N107="základní",J107,0)</f>
        <v>0</v>
      </c>
      <c r="BF107" s="176">
        <f>IF(N107="snížená",J107,0)</f>
        <v>0</v>
      </c>
      <c r="BG107" s="176">
        <f>IF(N107="zákl. přenesená",J107,0)</f>
        <v>0</v>
      </c>
      <c r="BH107" s="176">
        <f>IF(N107="sníž. přenesená",J107,0)</f>
        <v>0</v>
      </c>
      <c r="BI107" s="176">
        <f>IF(N107="nulová",J107,0)</f>
        <v>0</v>
      </c>
      <c r="BJ107" s="17" t="s">
        <v>9</v>
      </c>
      <c r="BK107" s="176">
        <f>ROUND(I107*H107,0)</f>
        <v>0</v>
      </c>
      <c r="BL107" s="17" t="s">
        <v>261</v>
      </c>
      <c r="BM107" s="17" t="s">
        <v>1919</v>
      </c>
    </row>
    <row r="108" spans="2:65" s="11" customFormat="1" ht="13.5" x14ac:dyDescent="0.3">
      <c r="B108" s="177"/>
      <c r="D108" s="178" t="s">
        <v>263</v>
      </c>
      <c r="E108" s="179" t="s">
        <v>3</v>
      </c>
      <c r="F108" s="180" t="s">
        <v>1916</v>
      </c>
      <c r="H108" s="181">
        <v>1</v>
      </c>
      <c r="I108" s="182"/>
      <c r="L108" s="177"/>
      <c r="M108" s="183"/>
      <c r="N108" s="184"/>
      <c r="O108" s="184"/>
      <c r="P108" s="184"/>
      <c r="Q108" s="184"/>
      <c r="R108" s="184"/>
      <c r="S108" s="184"/>
      <c r="T108" s="185"/>
      <c r="AT108" s="186" t="s">
        <v>263</v>
      </c>
      <c r="AU108" s="186" t="s">
        <v>79</v>
      </c>
      <c r="AV108" s="11" t="s">
        <v>79</v>
      </c>
      <c r="AW108" s="11" t="s">
        <v>36</v>
      </c>
      <c r="AX108" s="11" t="s">
        <v>9</v>
      </c>
      <c r="AY108" s="186" t="s">
        <v>254</v>
      </c>
    </row>
    <row r="109" spans="2:65" s="1" customFormat="1" ht="22.5" customHeight="1" x14ac:dyDescent="0.3">
      <c r="B109" s="164"/>
      <c r="C109" s="165" t="s">
        <v>26</v>
      </c>
      <c r="D109" s="165" t="s">
        <v>256</v>
      </c>
      <c r="E109" s="166" t="s">
        <v>1920</v>
      </c>
      <c r="F109" s="167" t="s">
        <v>1921</v>
      </c>
      <c r="G109" s="168" t="s">
        <v>669</v>
      </c>
      <c r="H109" s="169">
        <v>10</v>
      </c>
      <c r="I109" s="170"/>
      <c r="J109" s="171">
        <f t="shared" ref="J109:J117" si="0">ROUND(I109*H109,0)</f>
        <v>0</v>
      </c>
      <c r="K109" s="167" t="s">
        <v>260</v>
      </c>
      <c r="L109" s="34"/>
      <c r="M109" s="172" t="s">
        <v>3</v>
      </c>
      <c r="N109" s="173" t="s">
        <v>43</v>
      </c>
      <c r="O109" s="35"/>
      <c r="P109" s="174">
        <f t="shared" ref="P109:P117" si="1">O109*H109</f>
        <v>0</v>
      </c>
      <c r="Q109" s="174">
        <v>1.2553E-3</v>
      </c>
      <c r="R109" s="174">
        <f t="shared" ref="R109:R117" si="2">Q109*H109</f>
        <v>1.2553E-2</v>
      </c>
      <c r="S109" s="174">
        <v>0</v>
      </c>
      <c r="T109" s="175">
        <f t="shared" ref="T109:T117" si="3">S109*H109</f>
        <v>0</v>
      </c>
      <c r="AR109" s="17" t="s">
        <v>261</v>
      </c>
      <c r="AT109" s="17" t="s">
        <v>256</v>
      </c>
      <c r="AU109" s="17" t="s">
        <v>79</v>
      </c>
      <c r="AY109" s="17" t="s">
        <v>254</v>
      </c>
      <c r="BE109" s="176">
        <f t="shared" ref="BE109:BE117" si="4">IF(N109="základní",J109,0)</f>
        <v>0</v>
      </c>
      <c r="BF109" s="176">
        <f t="shared" ref="BF109:BF117" si="5">IF(N109="snížená",J109,0)</f>
        <v>0</v>
      </c>
      <c r="BG109" s="176">
        <f t="shared" ref="BG109:BG117" si="6">IF(N109="zákl. přenesená",J109,0)</f>
        <v>0</v>
      </c>
      <c r="BH109" s="176">
        <f t="shared" ref="BH109:BH117" si="7">IF(N109="sníž. přenesená",J109,0)</f>
        <v>0</v>
      </c>
      <c r="BI109" s="176">
        <f t="shared" ref="BI109:BI117" si="8">IF(N109="nulová",J109,0)</f>
        <v>0</v>
      </c>
      <c r="BJ109" s="17" t="s">
        <v>9</v>
      </c>
      <c r="BK109" s="176">
        <f t="shared" ref="BK109:BK117" si="9">ROUND(I109*H109,0)</f>
        <v>0</v>
      </c>
      <c r="BL109" s="17" t="s">
        <v>261</v>
      </c>
      <c r="BM109" s="17" t="s">
        <v>1922</v>
      </c>
    </row>
    <row r="110" spans="2:65" s="1" customFormat="1" ht="22.5" customHeight="1" x14ac:dyDescent="0.3">
      <c r="B110" s="164"/>
      <c r="C110" s="165" t="s">
        <v>346</v>
      </c>
      <c r="D110" s="165" t="s">
        <v>256</v>
      </c>
      <c r="E110" s="166" t="s">
        <v>1923</v>
      </c>
      <c r="F110" s="167" t="s">
        <v>1924</v>
      </c>
      <c r="G110" s="168" t="s">
        <v>669</v>
      </c>
      <c r="H110" s="169">
        <v>20</v>
      </c>
      <c r="I110" s="170"/>
      <c r="J110" s="171">
        <f t="shared" si="0"/>
        <v>0</v>
      </c>
      <c r="K110" s="167" t="s">
        <v>260</v>
      </c>
      <c r="L110" s="34"/>
      <c r="M110" s="172" t="s">
        <v>3</v>
      </c>
      <c r="N110" s="173" t="s">
        <v>43</v>
      </c>
      <c r="O110" s="35"/>
      <c r="P110" s="174">
        <f t="shared" si="1"/>
        <v>0</v>
      </c>
      <c r="Q110" s="174">
        <v>1.7650999999999999E-3</v>
      </c>
      <c r="R110" s="174">
        <f t="shared" si="2"/>
        <v>3.5302E-2</v>
      </c>
      <c r="S110" s="174">
        <v>0</v>
      </c>
      <c r="T110" s="175">
        <f t="shared" si="3"/>
        <v>0</v>
      </c>
      <c r="AR110" s="17" t="s">
        <v>261</v>
      </c>
      <c r="AT110" s="17" t="s">
        <v>256</v>
      </c>
      <c r="AU110" s="17" t="s">
        <v>79</v>
      </c>
      <c r="AY110" s="17" t="s">
        <v>254</v>
      </c>
      <c r="BE110" s="176">
        <f t="shared" si="4"/>
        <v>0</v>
      </c>
      <c r="BF110" s="176">
        <f t="shared" si="5"/>
        <v>0</v>
      </c>
      <c r="BG110" s="176">
        <f t="shared" si="6"/>
        <v>0</v>
      </c>
      <c r="BH110" s="176">
        <f t="shared" si="7"/>
        <v>0</v>
      </c>
      <c r="BI110" s="176">
        <f t="shared" si="8"/>
        <v>0</v>
      </c>
      <c r="BJ110" s="17" t="s">
        <v>9</v>
      </c>
      <c r="BK110" s="176">
        <f t="shared" si="9"/>
        <v>0</v>
      </c>
      <c r="BL110" s="17" t="s">
        <v>261</v>
      </c>
      <c r="BM110" s="17" t="s">
        <v>1925</v>
      </c>
    </row>
    <row r="111" spans="2:65" s="1" customFormat="1" ht="22.5" customHeight="1" x14ac:dyDescent="0.3">
      <c r="B111" s="164"/>
      <c r="C111" s="165" t="s">
        <v>352</v>
      </c>
      <c r="D111" s="165" t="s">
        <v>256</v>
      </c>
      <c r="E111" s="166" t="s">
        <v>1926</v>
      </c>
      <c r="F111" s="167" t="s">
        <v>1927</v>
      </c>
      <c r="G111" s="168" t="s">
        <v>669</v>
      </c>
      <c r="H111" s="169">
        <v>13</v>
      </c>
      <c r="I111" s="170"/>
      <c r="J111" s="171">
        <f t="shared" si="0"/>
        <v>0</v>
      </c>
      <c r="K111" s="167" t="s">
        <v>260</v>
      </c>
      <c r="L111" s="34"/>
      <c r="M111" s="172" t="s">
        <v>3</v>
      </c>
      <c r="N111" s="173" t="s">
        <v>43</v>
      </c>
      <c r="O111" s="35"/>
      <c r="P111" s="174">
        <f t="shared" si="1"/>
        <v>0</v>
      </c>
      <c r="Q111" s="174">
        <v>2.7699999999999999E-3</v>
      </c>
      <c r="R111" s="174">
        <f t="shared" si="2"/>
        <v>3.601E-2</v>
      </c>
      <c r="S111" s="174">
        <v>0</v>
      </c>
      <c r="T111" s="175">
        <f t="shared" si="3"/>
        <v>0</v>
      </c>
      <c r="AR111" s="17" t="s">
        <v>261</v>
      </c>
      <c r="AT111" s="17" t="s">
        <v>256</v>
      </c>
      <c r="AU111" s="17" t="s">
        <v>79</v>
      </c>
      <c r="AY111" s="17" t="s">
        <v>254</v>
      </c>
      <c r="BE111" s="176">
        <f t="shared" si="4"/>
        <v>0</v>
      </c>
      <c r="BF111" s="176">
        <f t="shared" si="5"/>
        <v>0</v>
      </c>
      <c r="BG111" s="176">
        <f t="shared" si="6"/>
        <v>0</v>
      </c>
      <c r="BH111" s="176">
        <f t="shared" si="7"/>
        <v>0</v>
      </c>
      <c r="BI111" s="176">
        <f t="shared" si="8"/>
        <v>0</v>
      </c>
      <c r="BJ111" s="17" t="s">
        <v>9</v>
      </c>
      <c r="BK111" s="176">
        <f t="shared" si="9"/>
        <v>0</v>
      </c>
      <c r="BL111" s="17" t="s">
        <v>261</v>
      </c>
      <c r="BM111" s="17" t="s">
        <v>1928</v>
      </c>
    </row>
    <row r="112" spans="2:65" s="1" customFormat="1" ht="22.5" customHeight="1" x14ac:dyDescent="0.3">
      <c r="B112" s="164"/>
      <c r="C112" s="165" t="s">
        <v>356</v>
      </c>
      <c r="D112" s="165" t="s">
        <v>256</v>
      </c>
      <c r="E112" s="166" t="s">
        <v>1929</v>
      </c>
      <c r="F112" s="167" t="s">
        <v>1930</v>
      </c>
      <c r="G112" s="168" t="s">
        <v>669</v>
      </c>
      <c r="H112" s="169">
        <v>8</v>
      </c>
      <c r="I112" s="170"/>
      <c r="J112" s="171">
        <f t="shared" si="0"/>
        <v>0</v>
      </c>
      <c r="K112" s="167" t="s">
        <v>260</v>
      </c>
      <c r="L112" s="34"/>
      <c r="M112" s="172" t="s">
        <v>3</v>
      </c>
      <c r="N112" s="173" t="s">
        <v>43</v>
      </c>
      <c r="O112" s="35"/>
      <c r="P112" s="174">
        <f t="shared" si="1"/>
        <v>0</v>
      </c>
      <c r="Q112" s="174">
        <v>5.8730000000000002E-4</v>
      </c>
      <c r="R112" s="174">
        <f t="shared" si="2"/>
        <v>4.6984000000000001E-3</v>
      </c>
      <c r="S112" s="174">
        <v>0</v>
      </c>
      <c r="T112" s="175">
        <f t="shared" si="3"/>
        <v>0</v>
      </c>
      <c r="AR112" s="17" t="s">
        <v>261</v>
      </c>
      <c r="AT112" s="17" t="s">
        <v>256</v>
      </c>
      <c r="AU112" s="17" t="s">
        <v>79</v>
      </c>
      <c r="AY112" s="17" t="s">
        <v>254</v>
      </c>
      <c r="BE112" s="176">
        <f t="shared" si="4"/>
        <v>0</v>
      </c>
      <c r="BF112" s="176">
        <f t="shared" si="5"/>
        <v>0</v>
      </c>
      <c r="BG112" s="176">
        <f t="shared" si="6"/>
        <v>0</v>
      </c>
      <c r="BH112" s="176">
        <f t="shared" si="7"/>
        <v>0</v>
      </c>
      <c r="BI112" s="176">
        <f t="shared" si="8"/>
        <v>0</v>
      </c>
      <c r="BJ112" s="17" t="s">
        <v>9</v>
      </c>
      <c r="BK112" s="176">
        <f t="shared" si="9"/>
        <v>0</v>
      </c>
      <c r="BL112" s="17" t="s">
        <v>261</v>
      </c>
      <c r="BM112" s="17" t="s">
        <v>1931</v>
      </c>
    </row>
    <row r="113" spans="2:65" s="1" customFormat="1" ht="22.5" customHeight="1" x14ac:dyDescent="0.3">
      <c r="B113" s="164"/>
      <c r="C113" s="165" t="s">
        <v>363</v>
      </c>
      <c r="D113" s="165" t="s">
        <v>256</v>
      </c>
      <c r="E113" s="166" t="s">
        <v>1932</v>
      </c>
      <c r="F113" s="167" t="s">
        <v>1933</v>
      </c>
      <c r="G113" s="168" t="s">
        <v>669</v>
      </c>
      <c r="H113" s="169">
        <v>4</v>
      </c>
      <c r="I113" s="170"/>
      <c r="J113" s="171">
        <f t="shared" si="0"/>
        <v>0</v>
      </c>
      <c r="K113" s="167" t="s">
        <v>260</v>
      </c>
      <c r="L113" s="34"/>
      <c r="M113" s="172" t="s">
        <v>3</v>
      </c>
      <c r="N113" s="173" t="s">
        <v>43</v>
      </c>
      <c r="O113" s="35"/>
      <c r="P113" s="174">
        <f t="shared" si="1"/>
        <v>0</v>
      </c>
      <c r="Q113" s="174">
        <v>1.2011999999999999E-3</v>
      </c>
      <c r="R113" s="174">
        <f t="shared" si="2"/>
        <v>4.8047999999999997E-3</v>
      </c>
      <c r="S113" s="174">
        <v>0</v>
      </c>
      <c r="T113" s="175">
        <f t="shared" si="3"/>
        <v>0</v>
      </c>
      <c r="AR113" s="17" t="s">
        <v>261</v>
      </c>
      <c r="AT113" s="17" t="s">
        <v>256</v>
      </c>
      <c r="AU113" s="17" t="s">
        <v>79</v>
      </c>
      <c r="AY113" s="17" t="s">
        <v>254</v>
      </c>
      <c r="BE113" s="176">
        <f t="shared" si="4"/>
        <v>0</v>
      </c>
      <c r="BF113" s="176">
        <f t="shared" si="5"/>
        <v>0</v>
      </c>
      <c r="BG113" s="176">
        <f t="shared" si="6"/>
        <v>0</v>
      </c>
      <c r="BH113" s="176">
        <f t="shared" si="7"/>
        <v>0</v>
      </c>
      <c r="BI113" s="176">
        <f t="shared" si="8"/>
        <v>0</v>
      </c>
      <c r="BJ113" s="17" t="s">
        <v>9</v>
      </c>
      <c r="BK113" s="176">
        <f t="shared" si="9"/>
        <v>0</v>
      </c>
      <c r="BL113" s="17" t="s">
        <v>261</v>
      </c>
      <c r="BM113" s="17" t="s">
        <v>1934</v>
      </c>
    </row>
    <row r="114" spans="2:65" s="1" customFormat="1" ht="22.5" customHeight="1" x14ac:dyDescent="0.3">
      <c r="B114" s="164"/>
      <c r="C114" s="165" t="s">
        <v>10</v>
      </c>
      <c r="D114" s="165" t="s">
        <v>256</v>
      </c>
      <c r="E114" s="166" t="s">
        <v>1935</v>
      </c>
      <c r="F114" s="167" t="s">
        <v>1936</v>
      </c>
      <c r="G114" s="168" t="s">
        <v>669</v>
      </c>
      <c r="H114" s="169">
        <v>4</v>
      </c>
      <c r="I114" s="170"/>
      <c r="J114" s="171">
        <f t="shared" si="0"/>
        <v>0</v>
      </c>
      <c r="K114" s="167" t="s">
        <v>260</v>
      </c>
      <c r="L114" s="34"/>
      <c r="M114" s="172" t="s">
        <v>3</v>
      </c>
      <c r="N114" s="173" t="s">
        <v>43</v>
      </c>
      <c r="O114" s="35"/>
      <c r="P114" s="174">
        <f t="shared" si="1"/>
        <v>0</v>
      </c>
      <c r="Q114" s="174">
        <v>3.4969999999999999E-4</v>
      </c>
      <c r="R114" s="174">
        <f t="shared" si="2"/>
        <v>1.3988E-3</v>
      </c>
      <c r="S114" s="174">
        <v>0</v>
      </c>
      <c r="T114" s="175">
        <f t="shared" si="3"/>
        <v>0</v>
      </c>
      <c r="AR114" s="17" t="s">
        <v>261</v>
      </c>
      <c r="AT114" s="17" t="s">
        <v>256</v>
      </c>
      <c r="AU114" s="17" t="s">
        <v>79</v>
      </c>
      <c r="AY114" s="17" t="s">
        <v>254</v>
      </c>
      <c r="BE114" s="176">
        <f t="shared" si="4"/>
        <v>0</v>
      </c>
      <c r="BF114" s="176">
        <f t="shared" si="5"/>
        <v>0</v>
      </c>
      <c r="BG114" s="176">
        <f t="shared" si="6"/>
        <v>0</v>
      </c>
      <c r="BH114" s="176">
        <f t="shared" si="7"/>
        <v>0</v>
      </c>
      <c r="BI114" s="176">
        <f t="shared" si="8"/>
        <v>0</v>
      </c>
      <c r="BJ114" s="17" t="s">
        <v>9</v>
      </c>
      <c r="BK114" s="176">
        <f t="shared" si="9"/>
        <v>0</v>
      </c>
      <c r="BL114" s="17" t="s">
        <v>261</v>
      </c>
      <c r="BM114" s="17" t="s">
        <v>1937</v>
      </c>
    </row>
    <row r="115" spans="2:65" s="1" customFormat="1" ht="22.5" customHeight="1" x14ac:dyDescent="0.3">
      <c r="B115" s="164"/>
      <c r="C115" s="165" t="s">
        <v>261</v>
      </c>
      <c r="D115" s="165" t="s">
        <v>256</v>
      </c>
      <c r="E115" s="166" t="s">
        <v>1938</v>
      </c>
      <c r="F115" s="167" t="s">
        <v>1939</v>
      </c>
      <c r="G115" s="168" t="s">
        <v>259</v>
      </c>
      <c r="H115" s="169">
        <v>1</v>
      </c>
      <c r="I115" s="170"/>
      <c r="J115" s="171">
        <f t="shared" si="0"/>
        <v>0</v>
      </c>
      <c r="K115" s="167" t="s">
        <v>260</v>
      </c>
      <c r="L115" s="34"/>
      <c r="M115" s="172" t="s">
        <v>3</v>
      </c>
      <c r="N115" s="173" t="s">
        <v>43</v>
      </c>
      <c r="O115" s="35"/>
      <c r="P115" s="174">
        <f t="shared" si="1"/>
        <v>0</v>
      </c>
      <c r="Q115" s="174">
        <v>0</v>
      </c>
      <c r="R115" s="174">
        <f t="shared" si="2"/>
        <v>0</v>
      </c>
      <c r="S115" s="174">
        <v>0</v>
      </c>
      <c r="T115" s="175">
        <f t="shared" si="3"/>
        <v>0</v>
      </c>
      <c r="AR115" s="17" t="s">
        <v>261</v>
      </c>
      <c r="AT115" s="17" t="s">
        <v>256</v>
      </c>
      <c r="AU115" s="17" t="s">
        <v>79</v>
      </c>
      <c r="AY115" s="17" t="s">
        <v>254</v>
      </c>
      <c r="BE115" s="176">
        <f t="shared" si="4"/>
        <v>0</v>
      </c>
      <c r="BF115" s="176">
        <f t="shared" si="5"/>
        <v>0</v>
      </c>
      <c r="BG115" s="176">
        <f t="shared" si="6"/>
        <v>0</v>
      </c>
      <c r="BH115" s="176">
        <f t="shared" si="7"/>
        <v>0</v>
      </c>
      <c r="BI115" s="176">
        <f t="shared" si="8"/>
        <v>0</v>
      </c>
      <c r="BJ115" s="17" t="s">
        <v>9</v>
      </c>
      <c r="BK115" s="176">
        <f t="shared" si="9"/>
        <v>0</v>
      </c>
      <c r="BL115" s="17" t="s">
        <v>261</v>
      </c>
      <c r="BM115" s="17" t="s">
        <v>1940</v>
      </c>
    </row>
    <row r="116" spans="2:65" s="1" customFormat="1" ht="22.5" customHeight="1" x14ac:dyDescent="0.3">
      <c r="B116" s="164"/>
      <c r="C116" s="165" t="s">
        <v>378</v>
      </c>
      <c r="D116" s="165" t="s">
        <v>256</v>
      </c>
      <c r="E116" s="166" t="s">
        <v>1941</v>
      </c>
      <c r="F116" s="167" t="s">
        <v>1942</v>
      </c>
      <c r="G116" s="168" t="s">
        <v>259</v>
      </c>
      <c r="H116" s="169">
        <v>4</v>
      </c>
      <c r="I116" s="170"/>
      <c r="J116" s="171">
        <f t="shared" si="0"/>
        <v>0</v>
      </c>
      <c r="K116" s="167" t="s">
        <v>260</v>
      </c>
      <c r="L116" s="34"/>
      <c r="M116" s="172" t="s">
        <v>3</v>
      </c>
      <c r="N116" s="173" t="s">
        <v>43</v>
      </c>
      <c r="O116" s="35"/>
      <c r="P116" s="174">
        <f t="shared" si="1"/>
        <v>0</v>
      </c>
      <c r="Q116" s="174">
        <v>0</v>
      </c>
      <c r="R116" s="174">
        <f t="shared" si="2"/>
        <v>0</v>
      </c>
      <c r="S116" s="174">
        <v>0</v>
      </c>
      <c r="T116" s="175">
        <f t="shared" si="3"/>
        <v>0</v>
      </c>
      <c r="AR116" s="17" t="s">
        <v>261</v>
      </c>
      <c r="AT116" s="17" t="s">
        <v>256</v>
      </c>
      <c r="AU116" s="17" t="s">
        <v>79</v>
      </c>
      <c r="AY116" s="17" t="s">
        <v>254</v>
      </c>
      <c r="BE116" s="176">
        <f t="shared" si="4"/>
        <v>0</v>
      </c>
      <c r="BF116" s="176">
        <f t="shared" si="5"/>
        <v>0</v>
      </c>
      <c r="BG116" s="176">
        <f t="shared" si="6"/>
        <v>0</v>
      </c>
      <c r="BH116" s="176">
        <f t="shared" si="7"/>
        <v>0</v>
      </c>
      <c r="BI116" s="176">
        <f t="shared" si="8"/>
        <v>0</v>
      </c>
      <c r="BJ116" s="17" t="s">
        <v>9</v>
      </c>
      <c r="BK116" s="176">
        <f t="shared" si="9"/>
        <v>0</v>
      </c>
      <c r="BL116" s="17" t="s">
        <v>261</v>
      </c>
      <c r="BM116" s="17" t="s">
        <v>1943</v>
      </c>
    </row>
    <row r="117" spans="2:65" s="1" customFormat="1" ht="31.5" customHeight="1" x14ac:dyDescent="0.3">
      <c r="B117" s="164"/>
      <c r="C117" s="165" t="s">
        <v>383</v>
      </c>
      <c r="D117" s="165" t="s">
        <v>256</v>
      </c>
      <c r="E117" s="166" t="s">
        <v>1944</v>
      </c>
      <c r="F117" s="167" t="s">
        <v>1945</v>
      </c>
      <c r="G117" s="168" t="s">
        <v>259</v>
      </c>
      <c r="H117" s="169">
        <v>2</v>
      </c>
      <c r="I117" s="170"/>
      <c r="J117" s="171">
        <f t="shared" si="0"/>
        <v>0</v>
      </c>
      <c r="K117" s="167" t="s">
        <v>3</v>
      </c>
      <c r="L117" s="34"/>
      <c r="M117" s="172" t="s">
        <v>3</v>
      </c>
      <c r="N117" s="173" t="s">
        <v>43</v>
      </c>
      <c r="O117" s="35"/>
      <c r="P117" s="174">
        <f t="shared" si="1"/>
        <v>0</v>
      </c>
      <c r="Q117" s="174">
        <v>1.01E-3</v>
      </c>
      <c r="R117" s="174">
        <f t="shared" si="2"/>
        <v>2.0200000000000001E-3</v>
      </c>
      <c r="S117" s="174">
        <v>0</v>
      </c>
      <c r="T117" s="175">
        <f t="shared" si="3"/>
        <v>0</v>
      </c>
      <c r="AR117" s="17" t="s">
        <v>261</v>
      </c>
      <c r="AT117" s="17" t="s">
        <v>256</v>
      </c>
      <c r="AU117" s="17" t="s">
        <v>79</v>
      </c>
      <c r="AY117" s="17" t="s">
        <v>254</v>
      </c>
      <c r="BE117" s="176">
        <f t="shared" si="4"/>
        <v>0</v>
      </c>
      <c r="BF117" s="176">
        <f t="shared" si="5"/>
        <v>0</v>
      </c>
      <c r="BG117" s="176">
        <f t="shared" si="6"/>
        <v>0</v>
      </c>
      <c r="BH117" s="176">
        <f t="shared" si="7"/>
        <v>0</v>
      </c>
      <c r="BI117" s="176">
        <f t="shared" si="8"/>
        <v>0</v>
      </c>
      <c r="BJ117" s="17" t="s">
        <v>9</v>
      </c>
      <c r="BK117" s="176">
        <f t="shared" si="9"/>
        <v>0</v>
      </c>
      <c r="BL117" s="17" t="s">
        <v>261</v>
      </c>
      <c r="BM117" s="17" t="s">
        <v>1946</v>
      </c>
    </row>
    <row r="118" spans="2:65" s="11" customFormat="1" ht="13.5" x14ac:dyDescent="0.3">
      <c r="B118" s="177"/>
      <c r="D118" s="178" t="s">
        <v>263</v>
      </c>
      <c r="E118" s="179" t="s">
        <v>3</v>
      </c>
      <c r="F118" s="180" t="s">
        <v>79</v>
      </c>
      <c r="H118" s="181">
        <v>2</v>
      </c>
      <c r="I118" s="182"/>
      <c r="L118" s="177"/>
      <c r="M118" s="183"/>
      <c r="N118" s="184"/>
      <c r="O118" s="184"/>
      <c r="P118" s="184"/>
      <c r="Q118" s="184"/>
      <c r="R118" s="184"/>
      <c r="S118" s="184"/>
      <c r="T118" s="185"/>
      <c r="AT118" s="186" t="s">
        <v>263</v>
      </c>
      <c r="AU118" s="186" t="s">
        <v>79</v>
      </c>
      <c r="AV118" s="11" t="s">
        <v>79</v>
      </c>
      <c r="AW118" s="11" t="s">
        <v>36</v>
      </c>
      <c r="AX118" s="11" t="s">
        <v>9</v>
      </c>
      <c r="AY118" s="186" t="s">
        <v>254</v>
      </c>
    </row>
    <row r="119" spans="2:65" s="1" customFormat="1" ht="22.5" customHeight="1" x14ac:dyDescent="0.3">
      <c r="B119" s="164"/>
      <c r="C119" s="165" t="s">
        <v>398</v>
      </c>
      <c r="D119" s="165" t="s">
        <v>256</v>
      </c>
      <c r="E119" s="166" t="s">
        <v>1947</v>
      </c>
      <c r="F119" s="167" t="s">
        <v>1948</v>
      </c>
      <c r="G119" s="168" t="s">
        <v>259</v>
      </c>
      <c r="H119" s="169">
        <v>1</v>
      </c>
      <c r="I119" s="170"/>
      <c r="J119" s="171">
        <f>ROUND(I119*H119,0)</f>
        <v>0</v>
      </c>
      <c r="K119" s="167" t="s">
        <v>260</v>
      </c>
      <c r="L119" s="34"/>
      <c r="M119" s="172" t="s">
        <v>3</v>
      </c>
      <c r="N119" s="173" t="s">
        <v>43</v>
      </c>
      <c r="O119" s="35"/>
      <c r="P119" s="174">
        <f>O119*H119</f>
        <v>0</v>
      </c>
      <c r="Q119" s="174">
        <v>1.6124999999999999E-4</v>
      </c>
      <c r="R119" s="174">
        <f>Q119*H119</f>
        <v>1.6124999999999999E-4</v>
      </c>
      <c r="S119" s="174">
        <v>0</v>
      </c>
      <c r="T119" s="175">
        <f>S119*H119</f>
        <v>0</v>
      </c>
      <c r="AR119" s="17" t="s">
        <v>261</v>
      </c>
      <c r="AT119" s="17" t="s">
        <v>256</v>
      </c>
      <c r="AU119" s="17" t="s">
        <v>79</v>
      </c>
      <c r="AY119" s="17" t="s">
        <v>254</v>
      </c>
      <c r="BE119" s="176">
        <f>IF(N119="základní",J119,0)</f>
        <v>0</v>
      </c>
      <c r="BF119" s="176">
        <f>IF(N119="snížená",J119,0)</f>
        <v>0</v>
      </c>
      <c r="BG119" s="176">
        <f>IF(N119="zákl. přenesená",J119,0)</f>
        <v>0</v>
      </c>
      <c r="BH119" s="176">
        <f>IF(N119="sníž. přenesená",J119,0)</f>
        <v>0</v>
      </c>
      <c r="BI119" s="176">
        <f>IF(N119="nulová",J119,0)</f>
        <v>0</v>
      </c>
      <c r="BJ119" s="17" t="s">
        <v>9</v>
      </c>
      <c r="BK119" s="176">
        <f>ROUND(I119*H119,0)</f>
        <v>0</v>
      </c>
      <c r="BL119" s="17" t="s">
        <v>261</v>
      </c>
      <c r="BM119" s="17" t="s">
        <v>1949</v>
      </c>
    </row>
    <row r="120" spans="2:65" s="11" customFormat="1" ht="13.5" x14ac:dyDescent="0.3">
      <c r="B120" s="177"/>
      <c r="D120" s="178" t="s">
        <v>263</v>
      </c>
      <c r="E120" s="179" t="s">
        <v>3</v>
      </c>
      <c r="F120" s="180" t="s">
        <v>9</v>
      </c>
      <c r="H120" s="181">
        <v>1</v>
      </c>
      <c r="I120" s="182"/>
      <c r="L120" s="177"/>
      <c r="M120" s="183"/>
      <c r="N120" s="184"/>
      <c r="O120" s="184"/>
      <c r="P120" s="184"/>
      <c r="Q120" s="184"/>
      <c r="R120" s="184"/>
      <c r="S120" s="184"/>
      <c r="T120" s="185"/>
      <c r="AT120" s="186" t="s">
        <v>263</v>
      </c>
      <c r="AU120" s="186" t="s">
        <v>79</v>
      </c>
      <c r="AV120" s="11" t="s">
        <v>79</v>
      </c>
      <c r="AW120" s="11" t="s">
        <v>36</v>
      </c>
      <c r="AX120" s="11" t="s">
        <v>9</v>
      </c>
      <c r="AY120" s="186" t="s">
        <v>254</v>
      </c>
    </row>
    <row r="121" spans="2:65" s="1" customFormat="1" ht="22.5" customHeight="1" x14ac:dyDescent="0.3">
      <c r="B121" s="164"/>
      <c r="C121" s="165" t="s">
        <v>412</v>
      </c>
      <c r="D121" s="165" t="s">
        <v>256</v>
      </c>
      <c r="E121" s="166" t="s">
        <v>1950</v>
      </c>
      <c r="F121" s="167" t="s">
        <v>1951</v>
      </c>
      <c r="G121" s="168" t="s">
        <v>669</v>
      </c>
      <c r="H121" s="169">
        <v>46</v>
      </c>
      <c r="I121" s="170"/>
      <c r="J121" s="171">
        <f>ROUND(I121*H121,0)</f>
        <v>0</v>
      </c>
      <c r="K121" s="167" t="s">
        <v>260</v>
      </c>
      <c r="L121" s="34"/>
      <c r="M121" s="172" t="s">
        <v>3</v>
      </c>
      <c r="N121" s="173" t="s">
        <v>43</v>
      </c>
      <c r="O121" s="35"/>
      <c r="P121" s="174">
        <f>O121*H121</f>
        <v>0</v>
      </c>
      <c r="Q121" s="174">
        <v>0</v>
      </c>
      <c r="R121" s="174">
        <f>Q121*H121</f>
        <v>0</v>
      </c>
      <c r="S121" s="174">
        <v>0</v>
      </c>
      <c r="T121" s="175">
        <f>S121*H121</f>
        <v>0</v>
      </c>
      <c r="AR121" s="17" t="s">
        <v>261</v>
      </c>
      <c r="AT121" s="17" t="s">
        <v>256</v>
      </c>
      <c r="AU121" s="17" t="s">
        <v>79</v>
      </c>
      <c r="AY121" s="17" t="s">
        <v>254</v>
      </c>
      <c r="BE121" s="176">
        <f>IF(N121="základní",J121,0)</f>
        <v>0</v>
      </c>
      <c r="BF121" s="176">
        <f>IF(N121="snížená",J121,0)</f>
        <v>0</v>
      </c>
      <c r="BG121" s="176">
        <f>IF(N121="zákl. přenesená",J121,0)</f>
        <v>0</v>
      </c>
      <c r="BH121" s="176">
        <f>IF(N121="sníž. přenesená",J121,0)</f>
        <v>0</v>
      </c>
      <c r="BI121" s="176">
        <f>IF(N121="nulová",J121,0)</f>
        <v>0</v>
      </c>
      <c r="BJ121" s="17" t="s">
        <v>9</v>
      </c>
      <c r="BK121" s="176">
        <f>ROUND(I121*H121,0)</f>
        <v>0</v>
      </c>
      <c r="BL121" s="17" t="s">
        <v>261</v>
      </c>
      <c r="BM121" s="17" t="s">
        <v>1952</v>
      </c>
    </row>
    <row r="122" spans="2:65" s="11" customFormat="1" ht="13.5" x14ac:dyDescent="0.3">
      <c r="B122" s="177"/>
      <c r="D122" s="178" t="s">
        <v>263</v>
      </c>
      <c r="E122" s="179" t="s">
        <v>3</v>
      </c>
      <c r="F122" s="180" t="s">
        <v>1953</v>
      </c>
      <c r="H122" s="181">
        <v>46</v>
      </c>
      <c r="I122" s="182"/>
      <c r="L122" s="177"/>
      <c r="M122" s="183"/>
      <c r="N122" s="184"/>
      <c r="O122" s="184"/>
      <c r="P122" s="184"/>
      <c r="Q122" s="184"/>
      <c r="R122" s="184"/>
      <c r="S122" s="184"/>
      <c r="T122" s="185"/>
      <c r="AT122" s="186" t="s">
        <v>263</v>
      </c>
      <c r="AU122" s="186" t="s">
        <v>79</v>
      </c>
      <c r="AV122" s="11" t="s">
        <v>79</v>
      </c>
      <c r="AW122" s="11" t="s">
        <v>36</v>
      </c>
      <c r="AX122" s="11" t="s">
        <v>9</v>
      </c>
      <c r="AY122" s="186" t="s">
        <v>254</v>
      </c>
    </row>
    <row r="123" spans="2:65" s="1" customFormat="1" ht="22.5" customHeight="1" x14ac:dyDescent="0.3">
      <c r="B123" s="164"/>
      <c r="C123" s="165" t="s">
        <v>8</v>
      </c>
      <c r="D123" s="165" t="s">
        <v>256</v>
      </c>
      <c r="E123" s="166" t="s">
        <v>1954</v>
      </c>
      <c r="F123" s="167" t="s">
        <v>1955</v>
      </c>
      <c r="G123" s="168" t="s">
        <v>669</v>
      </c>
      <c r="H123" s="169">
        <v>13</v>
      </c>
      <c r="I123" s="170"/>
      <c r="J123" s="171">
        <f>ROUND(I123*H123,0)</f>
        <v>0</v>
      </c>
      <c r="K123" s="167" t="s">
        <v>260</v>
      </c>
      <c r="L123" s="34"/>
      <c r="M123" s="172" t="s">
        <v>3</v>
      </c>
      <c r="N123" s="173" t="s">
        <v>43</v>
      </c>
      <c r="O123" s="35"/>
      <c r="P123" s="174">
        <f>O123*H123</f>
        <v>0</v>
      </c>
      <c r="Q123" s="174">
        <v>0</v>
      </c>
      <c r="R123" s="174">
        <f>Q123*H123</f>
        <v>0</v>
      </c>
      <c r="S123" s="174">
        <v>0</v>
      </c>
      <c r="T123" s="175">
        <f>S123*H123</f>
        <v>0</v>
      </c>
      <c r="AR123" s="17" t="s">
        <v>261</v>
      </c>
      <c r="AT123" s="17" t="s">
        <v>256</v>
      </c>
      <c r="AU123" s="17" t="s">
        <v>79</v>
      </c>
      <c r="AY123" s="17" t="s">
        <v>254</v>
      </c>
      <c r="BE123" s="176">
        <f>IF(N123="základní",J123,0)</f>
        <v>0</v>
      </c>
      <c r="BF123" s="176">
        <f>IF(N123="snížená",J123,0)</f>
        <v>0</v>
      </c>
      <c r="BG123" s="176">
        <f>IF(N123="zákl. přenesená",J123,0)</f>
        <v>0</v>
      </c>
      <c r="BH123" s="176">
        <f>IF(N123="sníž. přenesená",J123,0)</f>
        <v>0</v>
      </c>
      <c r="BI123" s="176">
        <f>IF(N123="nulová",J123,0)</f>
        <v>0</v>
      </c>
      <c r="BJ123" s="17" t="s">
        <v>9</v>
      </c>
      <c r="BK123" s="176">
        <f>ROUND(I123*H123,0)</f>
        <v>0</v>
      </c>
      <c r="BL123" s="17" t="s">
        <v>261</v>
      </c>
      <c r="BM123" s="17" t="s">
        <v>1956</v>
      </c>
    </row>
    <row r="124" spans="2:65" s="11" customFormat="1" ht="13.5" x14ac:dyDescent="0.3">
      <c r="B124" s="177"/>
      <c r="D124" s="178" t="s">
        <v>263</v>
      </c>
      <c r="E124" s="179" t="s">
        <v>3</v>
      </c>
      <c r="F124" s="180" t="s">
        <v>1957</v>
      </c>
      <c r="H124" s="181">
        <v>13</v>
      </c>
      <c r="I124" s="182"/>
      <c r="L124" s="177"/>
      <c r="M124" s="183"/>
      <c r="N124" s="184"/>
      <c r="O124" s="184"/>
      <c r="P124" s="184"/>
      <c r="Q124" s="184"/>
      <c r="R124" s="184"/>
      <c r="S124" s="184"/>
      <c r="T124" s="185"/>
      <c r="AT124" s="186" t="s">
        <v>263</v>
      </c>
      <c r="AU124" s="186" t="s">
        <v>79</v>
      </c>
      <c r="AV124" s="11" t="s">
        <v>79</v>
      </c>
      <c r="AW124" s="11" t="s">
        <v>36</v>
      </c>
      <c r="AX124" s="11" t="s">
        <v>9</v>
      </c>
      <c r="AY124" s="186" t="s">
        <v>254</v>
      </c>
    </row>
    <row r="125" spans="2:65" s="1" customFormat="1" ht="22.5" customHeight="1" x14ac:dyDescent="0.3">
      <c r="B125" s="164"/>
      <c r="C125" s="165" t="s">
        <v>461</v>
      </c>
      <c r="D125" s="165" t="s">
        <v>256</v>
      </c>
      <c r="E125" s="166" t="s">
        <v>1958</v>
      </c>
      <c r="F125" s="167" t="s">
        <v>1959</v>
      </c>
      <c r="G125" s="168" t="s">
        <v>359</v>
      </c>
      <c r="H125" s="169">
        <v>0.1</v>
      </c>
      <c r="I125" s="170"/>
      <c r="J125" s="171">
        <f>ROUND(I125*H125,0)</f>
        <v>0</v>
      </c>
      <c r="K125" s="167" t="s">
        <v>260</v>
      </c>
      <c r="L125" s="34"/>
      <c r="M125" s="172" t="s">
        <v>3</v>
      </c>
      <c r="N125" s="173" t="s">
        <v>43</v>
      </c>
      <c r="O125" s="35"/>
      <c r="P125" s="174">
        <f>O125*H125</f>
        <v>0</v>
      </c>
      <c r="Q125" s="174">
        <v>0</v>
      </c>
      <c r="R125" s="174">
        <f>Q125*H125</f>
        <v>0</v>
      </c>
      <c r="S125" s="174">
        <v>0</v>
      </c>
      <c r="T125" s="175">
        <f>S125*H125</f>
        <v>0</v>
      </c>
      <c r="AR125" s="17" t="s">
        <v>261</v>
      </c>
      <c r="AT125" s="17" t="s">
        <v>256</v>
      </c>
      <c r="AU125" s="17" t="s">
        <v>79</v>
      </c>
      <c r="AY125" s="17" t="s">
        <v>254</v>
      </c>
      <c r="BE125" s="176">
        <f>IF(N125="základní",J125,0)</f>
        <v>0</v>
      </c>
      <c r="BF125" s="176">
        <f>IF(N125="snížená",J125,0)</f>
        <v>0</v>
      </c>
      <c r="BG125" s="176">
        <f>IF(N125="zákl. přenesená",J125,0)</f>
        <v>0</v>
      </c>
      <c r="BH125" s="176">
        <f>IF(N125="sníž. přenesená",J125,0)</f>
        <v>0</v>
      </c>
      <c r="BI125" s="176">
        <f>IF(N125="nulová",J125,0)</f>
        <v>0</v>
      </c>
      <c r="BJ125" s="17" t="s">
        <v>9</v>
      </c>
      <c r="BK125" s="176">
        <f>ROUND(I125*H125,0)</f>
        <v>0</v>
      </c>
      <c r="BL125" s="17" t="s">
        <v>261</v>
      </c>
      <c r="BM125" s="17" t="s">
        <v>1960</v>
      </c>
    </row>
    <row r="126" spans="2:65" s="10" customFormat="1" ht="29.85" customHeight="1" x14ac:dyDescent="0.3">
      <c r="B126" s="150"/>
      <c r="D126" s="161" t="s">
        <v>71</v>
      </c>
      <c r="E126" s="162" t="s">
        <v>1961</v>
      </c>
      <c r="F126" s="162" t="s">
        <v>1962</v>
      </c>
      <c r="I126" s="153"/>
      <c r="J126" s="163">
        <f>BK126</f>
        <v>0</v>
      </c>
      <c r="L126" s="150"/>
      <c r="M126" s="155"/>
      <c r="N126" s="156"/>
      <c r="O126" s="156"/>
      <c r="P126" s="157">
        <f>SUM(P127:P146)</f>
        <v>0</v>
      </c>
      <c r="Q126" s="156"/>
      <c r="R126" s="157">
        <f>SUM(R127:R146)</f>
        <v>2.2740583999999998E-2</v>
      </c>
      <c r="S126" s="156"/>
      <c r="T126" s="158">
        <f>SUM(T127:T146)</f>
        <v>0</v>
      </c>
      <c r="AR126" s="151" t="s">
        <v>79</v>
      </c>
      <c r="AT126" s="159" t="s">
        <v>71</v>
      </c>
      <c r="AU126" s="159" t="s">
        <v>9</v>
      </c>
      <c r="AY126" s="151" t="s">
        <v>254</v>
      </c>
      <c r="BK126" s="160">
        <f>SUM(BK127:BK146)</f>
        <v>0</v>
      </c>
    </row>
    <row r="127" spans="2:65" s="1" customFormat="1" ht="22.5" customHeight="1" x14ac:dyDescent="0.3">
      <c r="B127" s="164"/>
      <c r="C127" s="165" t="s">
        <v>504</v>
      </c>
      <c r="D127" s="165" t="s">
        <v>256</v>
      </c>
      <c r="E127" s="166" t="s">
        <v>1963</v>
      </c>
      <c r="F127" s="167" t="s">
        <v>1964</v>
      </c>
      <c r="G127" s="168" t="s">
        <v>259</v>
      </c>
      <c r="H127" s="169">
        <v>2</v>
      </c>
      <c r="I127" s="170"/>
      <c r="J127" s="171">
        <f>ROUND(I127*H127,0)</f>
        <v>0</v>
      </c>
      <c r="K127" s="167" t="s">
        <v>260</v>
      </c>
      <c r="L127" s="34"/>
      <c r="M127" s="172" t="s">
        <v>3</v>
      </c>
      <c r="N127" s="173" t="s">
        <v>43</v>
      </c>
      <c r="O127" s="35"/>
      <c r="P127" s="174">
        <f>O127*H127</f>
        <v>0</v>
      </c>
      <c r="Q127" s="174">
        <v>3.0300999999999999E-4</v>
      </c>
      <c r="R127" s="174">
        <f>Q127*H127</f>
        <v>6.0601999999999997E-4</v>
      </c>
      <c r="S127" s="174">
        <v>0</v>
      </c>
      <c r="T127" s="175">
        <f>S127*H127</f>
        <v>0</v>
      </c>
      <c r="AR127" s="17" t="s">
        <v>261</v>
      </c>
      <c r="AT127" s="17" t="s">
        <v>256</v>
      </c>
      <c r="AU127" s="17" t="s">
        <v>79</v>
      </c>
      <c r="AY127" s="17" t="s">
        <v>254</v>
      </c>
      <c r="BE127" s="176">
        <f>IF(N127="základní",J127,0)</f>
        <v>0</v>
      </c>
      <c r="BF127" s="176">
        <f>IF(N127="snížená",J127,0)</f>
        <v>0</v>
      </c>
      <c r="BG127" s="176">
        <f>IF(N127="zákl. přenesená",J127,0)</f>
        <v>0</v>
      </c>
      <c r="BH127" s="176">
        <f>IF(N127="sníž. přenesená",J127,0)</f>
        <v>0</v>
      </c>
      <c r="BI127" s="176">
        <f>IF(N127="nulová",J127,0)</f>
        <v>0</v>
      </c>
      <c r="BJ127" s="17" t="s">
        <v>9</v>
      </c>
      <c r="BK127" s="176">
        <f>ROUND(I127*H127,0)</f>
        <v>0</v>
      </c>
      <c r="BL127" s="17" t="s">
        <v>261</v>
      </c>
      <c r="BM127" s="17" t="s">
        <v>1965</v>
      </c>
    </row>
    <row r="128" spans="2:65" s="11" customFormat="1" ht="13.5" x14ac:dyDescent="0.3">
      <c r="B128" s="177"/>
      <c r="D128" s="178" t="s">
        <v>263</v>
      </c>
      <c r="E128" s="179" t="s">
        <v>3</v>
      </c>
      <c r="F128" s="180" t="s">
        <v>1966</v>
      </c>
      <c r="H128" s="181">
        <v>2</v>
      </c>
      <c r="I128" s="182"/>
      <c r="L128" s="177"/>
      <c r="M128" s="183"/>
      <c r="N128" s="184"/>
      <c r="O128" s="184"/>
      <c r="P128" s="184"/>
      <c r="Q128" s="184"/>
      <c r="R128" s="184"/>
      <c r="S128" s="184"/>
      <c r="T128" s="185"/>
      <c r="AT128" s="186" t="s">
        <v>263</v>
      </c>
      <c r="AU128" s="186" t="s">
        <v>79</v>
      </c>
      <c r="AV128" s="11" t="s">
        <v>79</v>
      </c>
      <c r="AW128" s="11" t="s">
        <v>36</v>
      </c>
      <c r="AX128" s="11" t="s">
        <v>9</v>
      </c>
      <c r="AY128" s="186" t="s">
        <v>254</v>
      </c>
    </row>
    <row r="129" spans="2:65" s="1" customFormat="1" ht="22.5" customHeight="1" x14ac:dyDescent="0.3">
      <c r="B129" s="164"/>
      <c r="C129" s="165" t="s">
        <v>508</v>
      </c>
      <c r="D129" s="165" t="s">
        <v>256</v>
      </c>
      <c r="E129" s="166" t="s">
        <v>1967</v>
      </c>
      <c r="F129" s="167" t="s">
        <v>1968</v>
      </c>
      <c r="G129" s="168" t="s">
        <v>259</v>
      </c>
      <c r="H129" s="169">
        <v>2</v>
      </c>
      <c r="I129" s="170"/>
      <c r="J129" s="171">
        <f>ROUND(I129*H129,0)</f>
        <v>0</v>
      </c>
      <c r="K129" s="167" t="s">
        <v>260</v>
      </c>
      <c r="L129" s="34"/>
      <c r="M129" s="172" t="s">
        <v>3</v>
      </c>
      <c r="N129" s="173" t="s">
        <v>43</v>
      </c>
      <c r="O129" s="35"/>
      <c r="P129" s="174">
        <f>O129*H129</f>
        <v>0</v>
      </c>
      <c r="Q129" s="174">
        <v>3.5657000000000001E-4</v>
      </c>
      <c r="R129" s="174">
        <f>Q129*H129</f>
        <v>7.1314000000000002E-4</v>
      </c>
      <c r="S129" s="174">
        <v>0</v>
      </c>
      <c r="T129" s="175">
        <f>S129*H129</f>
        <v>0</v>
      </c>
      <c r="AR129" s="17" t="s">
        <v>261</v>
      </c>
      <c r="AT129" s="17" t="s">
        <v>256</v>
      </c>
      <c r="AU129" s="17" t="s">
        <v>79</v>
      </c>
      <c r="AY129" s="17" t="s">
        <v>254</v>
      </c>
      <c r="BE129" s="176">
        <f>IF(N129="základní",J129,0)</f>
        <v>0</v>
      </c>
      <c r="BF129" s="176">
        <f>IF(N129="snížená",J129,0)</f>
        <v>0</v>
      </c>
      <c r="BG129" s="176">
        <f>IF(N129="zákl. přenesená",J129,0)</f>
        <v>0</v>
      </c>
      <c r="BH129" s="176">
        <f>IF(N129="sníž. přenesená",J129,0)</f>
        <v>0</v>
      </c>
      <c r="BI129" s="176">
        <f>IF(N129="nulová",J129,0)</f>
        <v>0</v>
      </c>
      <c r="BJ129" s="17" t="s">
        <v>9</v>
      </c>
      <c r="BK129" s="176">
        <f>ROUND(I129*H129,0)</f>
        <v>0</v>
      </c>
      <c r="BL129" s="17" t="s">
        <v>261</v>
      </c>
      <c r="BM129" s="17" t="s">
        <v>1969</v>
      </c>
    </row>
    <row r="130" spans="2:65" s="11" customFormat="1" ht="13.5" x14ac:dyDescent="0.3">
      <c r="B130" s="177"/>
      <c r="D130" s="178" t="s">
        <v>263</v>
      </c>
      <c r="E130" s="179" t="s">
        <v>3</v>
      </c>
      <c r="F130" s="180" t="s">
        <v>1970</v>
      </c>
      <c r="H130" s="181">
        <v>2</v>
      </c>
      <c r="I130" s="182"/>
      <c r="L130" s="177"/>
      <c r="M130" s="183"/>
      <c r="N130" s="184"/>
      <c r="O130" s="184"/>
      <c r="P130" s="184"/>
      <c r="Q130" s="184"/>
      <c r="R130" s="184"/>
      <c r="S130" s="184"/>
      <c r="T130" s="185"/>
      <c r="AT130" s="186" t="s">
        <v>263</v>
      </c>
      <c r="AU130" s="186" t="s">
        <v>79</v>
      </c>
      <c r="AV130" s="11" t="s">
        <v>79</v>
      </c>
      <c r="AW130" s="11" t="s">
        <v>36</v>
      </c>
      <c r="AX130" s="11" t="s">
        <v>9</v>
      </c>
      <c r="AY130" s="186" t="s">
        <v>254</v>
      </c>
    </row>
    <row r="131" spans="2:65" s="1" customFormat="1" ht="22.5" customHeight="1" x14ac:dyDescent="0.3">
      <c r="B131" s="164"/>
      <c r="C131" s="165" t="s">
        <v>513</v>
      </c>
      <c r="D131" s="165" t="s">
        <v>256</v>
      </c>
      <c r="E131" s="166" t="s">
        <v>1971</v>
      </c>
      <c r="F131" s="167" t="s">
        <v>1972</v>
      </c>
      <c r="G131" s="168" t="s">
        <v>669</v>
      </c>
      <c r="H131" s="169">
        <v>8</v>
      </c>
      <c r="I131" s="170"/>
      <c r="J131" s="171">
        <f>ROUND(I131*H131,0)</f>
        <v>0</v>
      </c>
      <c r="K131" s="167" t="s">
        <v>260</v>
      </c>
      <c r="L131" s="34"/>
      <c r="M131" s="172" t="s">
        <v>3</v>
      </c>
      <c r="N131" s="173" t="s">
        <v>43</v>
      </c>
      <c r="O131" s="35"/>
      <c r="P131" s="174">
        <f>O131*H131</f>
        <v>0</v>
      </c>
      <c r="Q131" s="174">
        <v>7.7755000000000001E-4</v>
      </c>
      <c r="R131" s="174">
        <f>Q131*H131</f>
        <v>6.2204000000000001E-3</v>
      </c>
      <c r="S131" s="174">
        <v>0</v>
      </c>
      <c r="T131" s="175">
        <f>S131*H131</f>
        <v>0</v>
      </c>
      <c r="AR131" s="17" t="s">
        <v>261</v>
      </c>
      <c r="AT131" s="17" t="s">
        <v>256</v>
      </c>
      <c r="AU131" s="17" t="s">
        <v>79</v>
      </c>
      <c r="AY131" s="17" t="s">
        <v>254</v>
      </c>
      <c r="BE131" s="176">
        <f>IF(N131="základní",J131,0)</f>
        <v>0</v>
      </c>
      <c r="BF131" s="176">
        <f>IF(N131="snížená",J131,0)</f>
        <v>0</v>
      </c>
      <c r="BG131" s="176">
        <f>IF(N131="zákl. přenesená",J131,0)</f>
        <v>0</v>
      </c>
      <c r="BH131" s="176">
        <f>IF(N131="sníž. přenesená",J131,0)</f>
        <v>0</v>
      </c>
      <c r="BI131" s="176">
        <f>IF(N131="nulová",J131,0)</f>
        <v>0</v>
      </c>
      <c r="BJ131" s="17" t="s">
        <v>9</v>
      </c>
      <c r="BK131" s="176">
        <f>ROUND(I131*H131,0)</f>
        <v>0</v>
      </c>
      <c r="BL131" s="17" t="s">
        <v>261</v>
      </c>
      <c r="BM131" s="17" t="s">
        <v>1973</v>
      </c>
    </row>
    <row r="132" spans="2:65" s="1" customFormat="1" ht="22.5" customHeight="1" x14ac:dyDescent="0.3">
      <c r="B132" s="164"/>
      <c r="C132" s="165" t="s">
        <v>518</v>
      </c>
      <c r="D132" s="165" t="s">
        <v>256</v>
      </c>
      <c r="E132" s="166" t="s">
        <v>1974</v>
      </c>
      <c r="F132" s="167" t="s">
        <v>1975</v>
      </c>
      <c r="G132" s="168" t="s">
        <v>669</v>
      </c>
      <c r="H132" s="169">
        <v>8</v>
      </c>
      <c r="I132" s="170"/>
      <c r="J132" s="171">
        <f>ROUND(I132*H132,0)</f>
        <v>0</v>
      </c>
      <c r="K132" s="167" t="s">
        <v>260</v>
      </c>
      <c r="L132" s="34"/>
      <c r="M132" s="172" t="s">
        <v>3</v>
      </c>
      <c r="N132" s="173" t="s">
        <v>43</v>
      </c>
      <c r="O132" s="35"/>
      <c r="P132" s="174">
        <f>O132*H132</f>
        <v>0</v>
      </c>
      <c r="Q132" s="174">
        <v>9.5549999999999997E-4</v>
      </c>
      <c r="R132" s="174">
        <f>Q132*H132</f>
        <v>7.6439999999999998E-3</v>
      </c>
      <c r="S132" s="174">
        <v>0</v>
      </c>
      <c r="T132" s="175">
        <f>S132*H132</f>
        <v>0</v>
      </c>
      <c r="AR132" s="17" t="s">
        <v>261</v>
      </c>
      <c r="AT132" s="17" t="s">
        <v>256</v>
      </c>
      <c r="AU132" s="17" t="s">
        <v>79</v>
      </c>
      <c r="AY132" s="17" t="s">
        <v>254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7" t="s">
        <v>9</v>
      </c>
      <c r="BK132" s="176">
        <f>ROUND(I132*H132,0)</f>
        <v>0</v>
      </c>
      <c r="BL132" s="17" t="s">
        <v>261</v>
      </c>
      <c r="BM132" s="17" t="s">
        <v>1976</v>
      </c>
    </row>
    <row r="133" spans="2:65" s="1" customFormat="1" ht="31.5" customHeight="1" x14ac:dyDescent="0.3">
      <c r="B133" s="164"/>
      <c r="C133" s="165" t="s">
        <v>523</v>
      </c>
      <c r="D133" s="165" t="s">
        <v>256</v>
      </c>
      <c r="E133" s="166" t="s">
        <v>1977</v>
      </c>
      <c r="F133" s="167" t="s">
        <v>1978</v>
      </c>
      <c r="G133" s="168" t="s">
        <v>669</v>
      </c>
      <c r="H133" s="169">
        <v>16</v>
      </c>
      <c r="I133" s="170"/>
      <c r="J133" s="171">
        <f>ROUND(I133*H133,0)</f>
        <v>0</v>
      </c>
      <c r="K133" s="167" t="s">
        <v>260</v>
      </c>
      <c r="L133" s="34"/>
      <c r="M133" s="172" t="s">
        <v>3</v>
      </c>
      <c r="N133" s="173" t="s">
        <v>43</v>
      </c>
      <c r="O133" s="35"/>
      <c r="P133" s="174">
        <f>O133*H133</f>
        <v>0</v>
      </c>
      <c r="Q133" s="174">
        <v>9.7120000000000005E-5</v>
      </c>
      <c r="R133" s="174">
        <f>Q133*H133</f>
        <v>1.5539200000000001E-3</v>
      </c>
      <c r="S133" s="174">
        <v>0</v>
      </c>
      <c r="T133" s="175">
        <f>S133*H133</f>
        <v>0</v>
      </c>
      <c r="AR133" s="17" t="s">
        <v>261</v>
      </c>
      <c r="AT133" s="17" t="s">
        <v>256</v>
      </c>
      <c r="AU133" s="17" t="s">
        <v>79</v>
      </c>
      <c r="AY133" s="17" t="s">
        <v>254</v>
      </c>
      <c r="BE133" s="176">
        <f>IF(N133="základní",J133,0)</f>
        <v>0</v>
      </c>
      <c r="BF133" s="176">
        <f>IF(N133="snížená",J133,0)</f>
        <v>0</v>
      </c>
      <c r="BG133" s="176">
        <f>IF(N133="zákl. přenesená",J133,0)</f>
        <v>0</v>
      </c>
      <c r="BH133" s="176">
        <f>IF(N133="sníž. přenesená",J133,0)</f>
        <v>0</v>
      </c>
      <c r="BI133" s="176">
        <f>IF(N133="nulová",J133,0)</f>
        <v>0</v>
      </c>
      <c r="BJ133" s="17" t="s">
        <v>9</v>
      </c>
      <c r="BK133" s="176">
        <f>ROUND(I133*H133,0)</f>
        <v>0</v>
      </c>
      <c r="BL133" s="17" t="s">
        <v>261</v>
      </c>
      <c r="BM133" s="17" t="s">
        <v>1979</v>
      </c>
    </row>
    <row r="134" spans="2:65" s="11" customFormat="1" ht="13.5" x14ac:dyDescent="0.3">
      <c r="B134" s="177"/>
      <c r="D134" s="178" t="s">
        <v>263</v>
      </c>
      <c r="E134" s="179" t="s">
        <v>3</v>
      </c>
      <c r="F134" s="180" t="s">
        <v>1980</v>
      </c>
      <c r="H134" s="181">
        <v>16</v>
      </c>
      <c r="I134" s="182"/>
      <c r="L134" s="177"/>
      <c r="M134" s="183"/>
      <c r="N134" s="184"/>
      <c r="O134" s="184"/>
      <c r="P134" s="184"/>
      <c r="Q134" s="184"/>
      <c r="R134" s="184"/>
      <c r="S134" s="184"/>
      <c r="T134" s="185"/>
      <c r="AT134" s="186" t="s">
        <v>263</v>
      </c>
      <c r="AU134" s="186" t="s">
        <v>79</v>
      </c>
      <c r="AV134" s="11" t="s">
        <v>79</v>
      </c>
      <c r="AW134" s="11" t="s">
        <v>36</v>
      </c>
      <c r="AX134" s="11" t="s">
        <v>9</v>
      </c>
      <c r="AY134" s="186" t="s">
        <v>254</v>
      </c>
    </row>
    <row r="135" spans="2:65" s="1" customFormat="1" ht="22.5" customHeight="1" x14ac:dyDescent="0.3">
      <c r="B135" s="164"/>
      <c r="C135" s="165" t="s">
        <v>534</v>
      </c>
      <c r="D135" s="165" t="s">
        <v>256</v>
      </c>
      <c r="E135" s="166" t="s">
        <v>1981</v>
      </c>
      <c r="F135" s="167" t="s">
        <v>1982</v>
      </c>
      <c r="G135" s="168" t="s">
        <v>259</v>
      </c>
      <c r="H135" s="169">
        <v>6</v>
      </c>
      <c r="I135" s="170"/>
      <c r="J135" s="171">
        <f>ROUND(I135*H135,0)</f>
        <v>0</v>
      </c>
      <c r="K135" s="167" t="s">
        <v>260</v>
      </c>
      <c r="L135" s="34"/>
      <c r="M135" s="172" t="s">
        <v>3</v>
      </c>
      <c r="N135" s="173" t="s">
        <v>43</v>
      </c>
      <c r="O135" s="35"/>
      <c r="P135" s="174">
        <f>O135*H135</f>
        <v>0</v>
      </c>
      <c r="Q135" s="174">
        <v>0</v>
      </c>
      <c r="R135" s="174">
        <f>Q135*H135</f>
        <v>0</v>
      </c>
      <c r="S135" s="174">
        <v>0</v>
      </c>
      <c r="T135" s="175">
        <f>S135*H135</f>
        <v>0</v>
      </c>
      <c r="AR135" s="17" t="s">
        <v>261</v>
      </c>
      <c r="AT135" s="17" t="s">
        <v>256</v>
      </c>
      <c r="AU135" s="17" t="s">
        <v>79</v>
      </c>
      <c r="AY135" s="17" t="s">
        <v>254</v>
      </c>
      <c r="BE135" s="176">
        <f>IF(N135="základní",J135,0)</f>
        <v>0</v>
      </c>
      <c r="BF135" s="176">
        <f>IF(N135="snížená",J135,0)</f>
        <v>0</v>
      </c>
      <c r="BG135" s="176">
        <f>IF(N135="zákl. přenesená",J135,0)</f>
        <v>0</v>
      </c>
      <c r="BH135" s="176">
        <f>IF(N135="sníž. přenesená",J135,0)</f>
        <v>0</v>
      </c>
      <c r="BI135" s="176">
        <f>IF(N135="nulová",J135,0)</f>
        <v>0</v>
      </c>
      <c r="BJ135" s="17" t="s">
        <v>9</v>
      </c>
      <c r="BK135" s="176">
        <f>ROUND(I135*H135,0)</f>
        <v>0</v>
      </c>
      <c r="BL135" s="17" t="s">
        <v>261</v>
      </c>
      <c r="BM135" s="17" t="s">
        <v>1983</v>
      </c>
    </row>
    <row r="136" spans="2:65" s="11" customFormat="1" ht="13.5" x14ac:dyDescent="0.3">
      <c r="B136" s="177"/>
      <c r="D136" s="178" t="s">
        <v>263</v>
      </c>
      <c r="E136" s="179" t="s">
        <v>3</v>
      </c>
      <c r="F136" s="180" t="s">
        <v>327</v>
      </c>
      <c r="H136" s="181">
        <v>6</v>
      </c>
      <c r="I136" s="182"/>
      <c r="L136" s="177"/>
      <c r="M136" s="183"/>
      <c r="N136" s="184"/>
      <c r="O136" s="184"/>
      <c r="P136" s="184"/>
      <c r="Q136" s="184"/>
      <c r="R136" s="184"/>
      <c r="S136" s="184"/>
      <c r="T136" s="185"/>
      <c r="AT136" s="186" t="s">
        <v>263</v>
      </c>
      <c r="AU136" s="186" t="s">
        <v>79</v>
      </c>
      <c r="AV136" s="11" t="s">
        <v>79</v>
      </c>
      <c r="AW136" s="11" t="s">
        <v>36</v>
      </c>
      <c r="AX136" s="11" t="s">
        <v>9</v>
      </c>
      <c r="AY136" s="186" t="s">
        <v>254</v>
      </c>
    </row>
    <row r="137" spans="2:65" s="1" customFormat="1" ht="22.5" customHeight="1" x14ac:dyDescent="0.3">
      <c r="B137" s="164"/>
      <c r="C137" s="165" t="s">
        <v>135</v>
      </c>
      <c r="D137" s="165" t="s">
        <v>256</v>
      </c>
      <c r="E137" s="166" t="s">
        <v>1984</v>
      </c>
      <c r="F137" s="167" t="s">
        <v>1985</v>
      </c>
      <c r="G137" s="168" t="s">
        <v>259</v>
      </c>
      <c r="H137" s="169">
        <v>3</v>
      </c>
      <c r="I137" s="170"/>
      <c r="J137" s="171">
        <f>ROUND(I137*H137,0)</f>
        <v>0</v>
      </c>
      <c r="K137" s="167" t="s">
        <v>260</v>
      </c>
      <c r="L137" s="34"/>
      <c r="M137" s="172" t="s">
        <v>3</v>
      </c>
      <c r="N137" s="173" t="s">
        <v>43</v>
      </c>
      <c r="O137" s="35"/>
      <c r="P137" s="174">
        <f>O137*H137</f>
        <v>0</v>
      </c>
      <c r="Q137" s="174">
        <v>2.2005000000000001E-4</v>
      </c>
      <c r="R137" s="174">
        <f>Q137*H137</f>
        <v>6.6014999999999997E-4</v>
      </c>
      <c r="S137" s="174">
        <v>0</v>
      </c>
      <c r="T137" s="175">
        <f>S137*H137</f>
        <v>0</v>
      </c>
      <c r="AR137" s="17" t="s">
        <v>261</v>
      </c>
      <c r="AT137" s="17" t="s">
        <v>256</v>
      </c>
      <c r="AU137" s="17" t="s">
        <v>79</v>
      </c>
      <c r="AY137" s="17" t="s">
        <v>254</v>
      </c>
      <c r="BE137" s="176">
        <f>IF(N137="základní",J137,0)</f>
        <v>0</v>
      </c>
      <c r="BF137" s="176">
        <f>IF(N137="snížená",J137,0)</f>
        <v>0</v>
      </c>
      <c r="BG137" s="176">
        <f>IF(N137="zákl. přenesená",J137,0)</f>
        <v>0</v>
      </c>
      <c r="BH137" s="176">
        <f>IF(N137="sníž. přenesená",J137,0)</f>
        <v>0</v>
      </c>
      <c r="BI137" s="176">
        <f>IF(N137="nulová",J137,0)</f>
        <v>0</v>
      </c>
      <c r="BJ137" s="17" t="s">
        <v>9</v>
      </c>
      <c r="BK137" s="176">
        <f>ROUND(I137*H137,0)</f>
        <v>0</v>
      </c>
      <c r="BL137" s="17" t="s">
        <v>261</v>
      </c>
      <c r="BM137" s="17" t="s">
        <v>1986</v>
      </c>
    </row>
    <row r="138" spans="2:65" s="11" customFormat="1" ht="13.5" x14ac:dyDescent="0.3">
      <c r="B138" s="177"/>
      <c r="D138" s="178" t="s">
        <v>263</v>
      </c>
      <c r="E138" s="179" t="s">
        <v>3</v>
      </c>
      <c r="F138" s="180" t="s">
        <v>1987</v>
      </c>
      <c r="H138" s="181">
        <v>3</v>
      </c>
      <c r="I138" s="182"/>
      <c r="L138" s="177"/>
      <c r="M138" s="183"/>
      <c r="N138" s="184"/>
      <c r="O138" s="184"/>
      <c r="P138" s="184"/>
      <c r="Q138" s="184"/>
      <c r="R138" s="184"/>
      <c r="S138" s="184"/>
      <c r="T138" s="185"/>
      <c r="AT138" s="186" t="s">
        <v>263</v>
      </c>
      <c r="AU138" s="186" t="s">
        <v>79</v>
      </c>
      <c r="AV138" s="11" t="s">
        <v>79</v>
      </c>
      <c r="AW138" s="11" t="s">
        <v>36</v>
      </c>
      <c r="AX138" s="11" t="s">
        <v>9</v>
      </c>
      <c r="AY138" s="186" t="s">
        <v>254</v>
      </c>
    </row>
    <row r="139" spans="2:65" s="1" customFormat="1" ht="22.5" customHeight="1" x14ac:dyDescent="0.3">
      <c r="B139" s="164"/>
      <c r="C139" s="165" t="s">
        <v>545</v>
      </c>
      <c r="D139" s="165" t="s">
        <v>256</v>
      </c>
      <c r="E139" s="166" t="s">
        <v>1988</v>
      </c>
      <c r="F139" s="167" t="s">
        <v>1989</v>
      </c>
      <c r="G139" s="168" t="s">
        <v>259</v>
      </c>
      <c r="H139" s="169">
        <v>2</v>
      </c>
      <c r="I139" s="170"/>
      <c r="J139" s="171">
        <f>ROUND(I139*H139,0)</f>
        <v>0</v>
      </c>
      <c r="K139" s="167" t="s">
        <v>260</v>
      </c>
      <c r="L139" s="34"/>
      <c r="M139" s="172" t="s">
        <v>3</v>
      </c>
      <c r="N139" s="173" t="s">
        <v>43</v>
      </c>
      <c r="O139" s="35"/>
      <c r="P139" s="174">
        <f>O139*H139</f>
        <v>0</v>
      </c>
      <c r="Q139" s="174">
        <v>2.7004999999999998E-4</v>
      </c>
      <c r="R139" s="174">
        <f>Q139*H139</f>
        <v>5.4009999999999996E-4</v>
      </c>
      <c r="S139" s="174">
        <v>0</v>
      </c>
      <c r="T139" s="175">
        <f>S139*H139</f>
        <v>0</v>
      </c>
      <c r="AR139" s="17" t="s">
        <v>261</v>
      </c>
      <c r="AT139" s="17" t="s">
        <v>256</v>
      </c>
      <c r="AU139" s="17" t="s">
        <v>79</v>
      </c>
      <c r="AY139" s="17" t="s">
        <v>254</v>
      </c>
      <c r="BE139" s="176">
        <f>IF(N139="základní",J139,0)</f>
        <v>0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17" t="s">
        <v>9</v>
      </c>
      <c r="BK139" s="176">
        <f>ROUND(I139*H139,0)</f>
        <v>0</v>
      </c>
      <c r="BL139" s="17" t="s">
        <v>261</v>
      </c>
      <c r="BM139" s="17" t="s">
        <v>1990</v>
      </c>
    </row>
    <row r="140" spans="2:65" s="1" customFormat="1" ht="22.5" customHeight="1" x14ac:dyDescent="0.3">
      <c r="B140" s="164"/>
      <c r="C140" s="165" t="s">
        <v>549</v>
      </c>
      <c r="D140" s="165" t="s">
        <v>256</v>
      </c>
      <c r="E140" s="166" t="s">
        <v>1991</v>
      </c>
      <c r="F140" s="167" t="s">
        <v>1992</v>
      </c>
      <c r="G140" s="168" t="s">
        <v>259</v>
      </c>
      <c r="H140" s="169">
        <v>2</v>
      </c>
      <c r="I140" s="170"/>
      <c r="J140" s="171">
        <f>ROUND(I140*H140,0)</f>
        <v>0</v>
      </c>
      <c r="K140" s="167" t="s">
        <v>260</v>
      </c>
      <c r="L140" s="34"/>
      <c r="M140" s="172" t="s">
        <v>3</v>
      </c>
      <c r="N140" s="173" t="s">
        <v>43</v>
      </c>
      <c r="O140" s="35"/>
      <c r="P140" s="174">
        <f>O140*H140</f>
        <v>0</v>
      </c>
      <c r="Q140" s="174">
        <v>4.0204999999999999E-4</v>
      </c>
      <c r="R140" s="174">
        <f>Q140*H140</f>
        <v>8.0409999999999998E-4</v>
      </c>
      <c r="S140" s="174">
        <v>0</v>
      </c>
      <c r="T140" s="175">
        <f>S140*H140</f>
        <v>0</v>
      </c>
      <c r="AR140" s="17" t="s">
        <v>261</v>
      </c>
      <c r="AT140" s="17" t="s">
        <v>256</v>
      </c>
      <c r="AU140" s="17" t="s">
        <v>79</v>
      </c>
      <c r="AY140" s="17" t="s">
        <v>254</v>
      </c>
      <c r="BE140" s="176">
        <f>IF(N140="základní",J140,0)</f>
        <v>0</v>
      </c>
      <c r="BF140" s="176">
        <f>IF(N140="snížená",J140,0)</f>
        <v>0</v>
      </c>
      <c r="BG140" s="176">
        <f>IF(N140="zákl. přenesená",J140,0)</f>
        <v>0</v>
      </c>
      <c r="BH140" s="176">
        <f>IF(N140="sníž. přenesená",J140,0)</f>
        <v>0</v>
      </c>
      <c r="BI140" s="176">
        <f>IF(N140="nulová",J140,0)</f>
        <v>0</v>
      </c>
      <c r="BJ140" s="17" t="s">
        <v>9</v>
      </c>
      <c r="BK140" s="176">
        <f>ROUND(I140*H140,0)</f>
        <v>0</v>
      </c>
      <c r="BL140" s="17" t="s">
        <v>261</v>
      </c>
      <c r="BM140" s="17" t="s">
        <v>1993</v>
      </c>
    </row>
    <row r="141" spans="2:65" s="1" customFormat="1" ht="22.5" customHeight="1" x14ac:dyDescent="0.3">
      <c r="B141" s="164"/>
      <c r="C141" s="165" t="s">
        <v>554</v>
      </c>
      <c r="D141" s="165" t="s">
        <v>256</v>
      </c>
      <c r="E141" s="166" t="s">
        <v>1994</v>
      </c>
      <c r="F141" s="167" t="s">
        <v>1995</v>
      </c>
      <c r="G141" s="168" t="s">
        <v>259</v>
      </c>
      <c r="H141" s="169">
        <v>1</v>
      </c>
      <c r="I141" s="170"/>
      <c r="J141" s="171">
        <f>ROUND(I141*H141,0)</f>
        <v>0</v>
      </c>
      <c r="K141" s="167" t="s">
        <v>260</v>
      </c>
      <c r="L141" s="34"/>
      <c r="M141" s="172" t="s">
        <v>3</v>
      </c>
      <c r="N141" s="173" t="s">
        <v>43</v>
      </c>
      <c r="O141" s="35"/>
      <c r="P141" s="174">
        <f>O141*H141</f>
        <v>0</v>
      </c>
      <c r="Q141" s="174">
        <v>8.0205000000000001E-4</v>
      </c>
      <c r="R141" s="174">
        <f>Q141*H141</f>
        <v>8.0205000000000001E-4</v>
      </c>
      <c r="S141" s="174">
        <v>0</v>
      </c>
      <c r="T141" s="175">
        <f>S141*H141</f>
        <v>0</v>
      </c>
      <c r="AR141" s="17" t="s">
        <v>261</v>
      </c>
      <c r="AT141" s="17" t="s">
        <v>256</v>
      </c>
      <c r="AU141" s="17" t="s">
        <v>79</v>
      </c>
      <c r="AY141" s="17" t="s">
        <v>254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17" t="s">
        <v>9</v>
      </c>
      <c r="BK141" s="176">
        <f>ROUND(I141*H141,0)</f>
        <v>0</v>
      </c>
      <c r="BL141" s="17" t="s">
        <v>261</v>
      </c>
      <c r="BM141" s="17" t="s">
        <v>1996</v>
      </c>
    </row>
    <row r="142" spans="2:65" s="1" customFormat="1" ht="22.5" customHeight="1" x14ac:dyDescent="0.3">
      <c r="B142" s="164"/>
      <c r="C142" s="165" t="s">
        <v>559</v>
      </c>
      <c r="D142" s="165" t="s">
        <v>256</v>
      </c>
      <c r="E142" s="166" t="s">
        <v>1997</v>
      </c>
      <c r="F142" s="167" t="s">
        <v>1998</v>
      </c>
      <c r="G142" s="168" t="s">
        <v>669</v>
      </c>
      <c r="H142" s="169">
        <v>16</v>
      </c>
      <c r="I142" s="170"/>
      <c r="J142" s="171">
        <f>ROUND(I142*H142,0)</f>
        <v>0</v>
      </c>
      <c r="K142" s="167" t="s">
        <v>260</v>
      </c>
      <c r="L142" s="34"/>
      <c r="M142" s="172" t="s">
        <v>3</v>
      </c>
      <c r="N142" s="173" t="s">
        <v>43</v>
      </c>
      <c r="O142" s="35"/>
      <c r="P142" s="174">
        <f>O142*H142</f>
        <v>0</v>
      </c>
      <c r="Q142" s="174">
        <v>1.8979399999999999E-4</v>
      </c>
      <c r="R142" s="174">
        <f>Q142*H142</f>
        <v>3.0367039999999999E-3</v>
      </c>
      <c r="S142" s="174">
        <v>0</v>
      </c>
      <c r="T142" s="175">
        <f>S142*H142</f>
        <v>0</v>
      </c>
      <c r="AR142" s="17" t="s">
        <v>261</v>
      </c>
      <c r="AT142" s="17" t="s">
        <v>256</v>
      </c>
      <c r="AU142" s="17" t="s">
        <v>79</v>
      </c>
      <c r="AY142" s="17" t="s">
        <v>254</v>
      </c>
      <c r="BE142" s="176">
        <f>IF(N142="základní",J142,0)</f>
        <v>0</v>
      </c>
      <c r="BF142" s="176">
        <f>IF(N142="snížená",J142,0)</f>
        <v>0</v>
      </c>
      <c r="BG142" s="176">
        <f>IF(N142="zákl. přenesená",J142,0)</f>
        <v>0</v>
      </c>
      <c r="BH142" s="176">
        <f>IF(N142="sníž. přenesená",J142,0)</f>
        <v>0</v>
      </c>
      <c r="BI142" s="176">
        <f>IF(N142="nulová",J142,0)</f>
        <v>0</v>
      </c>
      <c r="BJ142" s="17" t="s">
        <v>9</v>
      </c>
      <c r="BK142" s="176">
        <f>ROUND(I142*H142,0)</f>
        <v>0</v>
      </c>
      <c r="BL142" s="17" t="s">
        <v>261</v>
      </c>
      <c r="BM142" s="17" t="s">
        <v>1999</v>
      </c>
    </row>
    <row r="143" spans="2:65" s="11" customFormat="1" ht="13.5" x14ac:dyDescent="0.3">
      <c r="B143" s="177"/>
      <c r="D143" s="178" t="s">
        <v>263</v>
      </c>
      <c r="E143" s="179" t="s">
        <v>3</v>
      </c>
      <c r="F143" s="180" t="s">
        <v>1980</v>
      </c>
      <c r="H143" s="181">
        <v>16</v>
      </c>
      <c r="I143" s="182"/>
      <c r="L143" s="177"/>
      <c r="M143" s="183"/>
      <c r="N143" s="184"/>
      <c r="O143" s="184"/>
      <c r="P143" s="184"/>
      <c r="Q143" s="184"/>
      <c r="R143" s="184"/>
      <c r="S143" s="184"/>
      <c r="T143" s="185"/>
      <c r="AT143" s="186" t="s">
        <v>263</v>
      </c>
      <c r="AU143" s="186" t="s">
        <v>79</v>
      </c>
      <c r="AV143" s="11" t="s">
        <v>79</v>
      </c>
      <c r="AW143" s="11" t="s">
        <v>36</v>
      </c>
      <c r="AX143" s="11" t="s">
        <v>9</v>
      </c>
      <c r="AY143" s="186" t="s">
        <v>254</v>
      </c>
    </row>
    <row r="144" spans="2:65" s="1" customFormat="1" ht="22.5" customHeight="1" x14ac:dyDescent="0.3">
      <c r="B144" s="164"/>
      <c r="C144" s="165" t="s">
        <v>563</v>
      </c>
      <c r="D144" s="165" t="s">
        <v>256</v>
      </c>
      <c r="E144" s="166" t="s">
        <v>2000</v>
      </c>
      <c r="F144" s="167" t="s">
        <v>2001</v>
      </c>
      <c r="G144" s="168" t="s">
        <v>669</v>
      </c>
      <c r="H144" s="169">
        <v>16</v>
      </c>
      <c r="I144" s="170"/>
      <c r="J144" s="171">
        <f>ROUND(I144*H144,0)</f>
        <v>0</v>
      </c>
      <c r="K144" s="167" t="s">
        <v>260</v>
      </c>
      <c r="L144" s="34"/>
      <c r="M144" s="172" t="s">
        <v>3</v>
      </c>
      <c r="N144" s="173" t="s">
        <v>43</v>
      </c>
      <c r="O144" s="35"/>
      <c r="P144" s="174">
        <f>O144*H144</f>
        <v>0</v>
      </c>
      <c r="Q144" s="174">
        <v>1.0000000000000001E-5</v>
      </c>
      <c r="R144" s="174">
        <f>Q144*H144</f>
        <v>1.6000000000000001E-4</v>
      </c>
      <c r="S144" s="174">
        <v>0</v>
      </c>
      <c r="T144" s="175">
        <f>S144*H144</f>
        <v>0</v>
      </c>
      <c r="AR144" s="17" t="s">
        <v>261</v>
      </c>
      <c r="AT144" s="17" t="s">
        <v>256</v>
      </c>
      <c r="AU144" s="17" t="s">
        <v>79</v>
      </c>
      <c r="AY144" s="17" t="s">
        <v>254</v>
      </c>
      <c r="BE144" s="176">
        <f>IF(N144="základní",J144,0)</f>
        <v>0</v>
      </c>
      <c r="BF144" s="176">
        <f>IF(N144="snížená",J144,0)</f>
        <v>0</v>
      </c>
      <c r="BG144" s="176">
        <f>IF(N144="zákl. přenesená",J144,0)</f>
        <v>0</v>
      </c>
      <c r="BH144" s="176">
        <f>IF(N144="sníž. přenesená",J144,0)</f>
        <v>0</v>
      </c>
      <c r="BI144" s="176">
        <f>IF(N144="nulová",J144,0)</f>
        <v>0</v>
      </c>
      <c r="BJ144" s="17" t="s">
        <v>9</v>
      </c>
      <c r="BK144" s="176">
        <f>ROUND(I144*H144,0)</f>
        <v>0</v>
      </c>
      <c r="BL144" s="17" t="s">
        <v>261</v>
      </c>
      <c r="BM144" s="17" t="s">
        <v>2002</v>
      </c>
    </row>
    <row r="145" spans="2:65" s="11" customFormat="1" ht="13.5" x14ac:dyDescent="0.3">
      <c r="B145" s="177"/>
      <c r="D145" s="178" t="s">
        <v>263</v>
      </c>
      <c r="E145" s="179" t="s">
        <v>3</v>
      </c>
      <c r="F145" s="180" t="s">
        <v>1980</v>
      </c>
      <c r="H145" s="181">
        <v>16</v>
      </c>
      <c r="I145" s="182"/>
      <c r="L145" s="177"/>
      <c r="M145" s="183"/>
      <c r="N145" s="184"/>
      <c r="O145" s="184"/>
      <c r="P145" s="184"/>
      <c r="Q145" s="184"/>
      <c r="R145" s="184"/>
      <c r="S145" s="184"/>
      <c r="T145" s="185"/>
      <c r="AT145" s="186" t="s">
        <v>263</v>
      </c>
      <c r="AU145" s="186" t="s">
        <v>79</v>
      </c>
      <c r="AV145" s="11" t="s">
        <v>79</v>
      </c>
      <c r="AW145" s="11" t="s">
        <v>36</v>
      </c>
      <c r="AX145" s="11" t="s">
        <v>9</v>
      </c>
      <c r="AY145" s="186" t="s">
        <v>254</v>
      </c>
    </row>
    <row r="146" spans="2:65" s="1" customFormat="1" ht="22.5" customHeight="1" x14ac:dyDescent="0.3">
      <c r="B146" s="164"/>
      <c r="C146" s="165" t="s">
        <v>204</v>
      </c>
      <c r="D146" s="165" t="s">
        <v>256</v>
      </c>
      <c r="E146" s="166" t="s">
        <v>2003</v>
      </c>
      <c r="F146" s="167" t="s">
        <v>2004</v>
      </c>
      <c r="G146" s="168" t="s">
        <v>359</v>
      </c>
      <c r="H146" s="169">
        <v>2.3E-2</v>
      </c>
      <c r="I146" s="170"/>
      <c r="J146" s="171">
        <f>ROUND(I146*H146,0)</f>
        <v>0</v>
      </c>
      <c r="K146" s="167" t="s">
        <v>260</v>
      </c>
      <c r="L146" s="34"/>
      <c r="M146" s="172" t="s">
        <v>3</v>
      </c>
      <c r="N146" s="173" t="s">
        <v>43</v>
      </c>
      <c r="O146" s="35"/>
      <c r="P146" s="174">
        <f>O146*H146</f>
        <v>0</v>
      </c>
      <c r="Q146" s="174">
        <v>0</v>
      </c>
      <c r="R146" s="174">
        <f>Q146*H146</f>
        <v>0</v>
      </c>
      <c r="S146" s="174">
        <v>0</v>
      </c>
      <c r="T146" s="175">
        <f>S146*H146</f>
        <v>0</v>
      </c>
      <c r="AR146" s="17" t="s">
        <v>261</v>
      </c>
      <c r="AT146" s="17" t="s">
        <v>256</v>
      </c>
      <c r="AU146" s="17" t="s">
        <v>79</v>
      </c>
      <c r="AY146" s="17" t="s">
        <v>254</v>
      </c>
      <c r="BE146" s="176">
        <f>IF(N146="základní",J146,0)</f>
        <v>0</v>
      </c>
      <c r="BF146" s="176">
        <f>IF(N146="snížená",J146,0)</f>
        <v>0</v>
      </c>
      <c r="BG146" s="176">
        <f>IF(N146="zákl. přenesená",J146,0)</f>
        <v>0</v>
      </c>
      <c r="BH146" s="176">
        <f>IF(N146="sníž. přenesená",J146,0)</f>
        <v>0</v>
      </c>
      <c r="BI146" s="176">
        <f>IF(N146="nulová",J146,0)</f>
        <v>0</v>
      </c>
      <c r="BJ146" s="17" t="s">
        <v>9</v>
      </c>
      <c r="BK146" s="176">
        <f>ROUND(I146*H146,0)</f>
        <v>0</v>
      </c>
      <c r="BL146" s="17" t="s">
        <v>261</v>
      </c>
      <c r="BM146" s="17" t="s">
        <v>2005</v>
      </c>
    </row>
    <row r="147" spans="2:65" s="10" customFormat="1" ht="29.85" customHeight="1" x14ac:dyDescent="0.3">
      <c r="B147" s="150"/>
      <c r="D147" s="161" t="s">
        <v>71</v>
      </c>
      <c r="E147" s="162" t="s">
        <v>2006</v>
      </c>
      <c r="F147" s="162" t="s">
        <v>2007</v>
      </c>
      <c r="I147" s="153"/>
      <c r="J147" s="163">
        <f>BK147</f>
        <v>0</v>
      </c>
      <c r="L147" s="150"/>
      <c r="M147" s="155"/>
      <c r="N147" s="156"/>
      <c r="O147" s="156"/>
      <c r="P147" s="157">
        <f>SUM(P148:P150)</f>
        <v>0</v>
      </c>
      <c r="Q147" s="156"/>
      <c r="R147" s="157">
        <f>SUM(R148:R150)</f>
        <v>2.808252E-2</v>
      </c>
      <c r="S147" s="156"/>
      <c r="T147" s="158">
        <f>SUM(T148:T150)</f>
        <v>0</v>
      </c>
      <c r="AR147" s="151" t="s">
        <v>79</v>
      </c>
      <c r="AT147" s="159" t="s">
        <v>71</v>
      </c>
      <c r="AU147" s="159" t="s">
        <v>9</v>
      </c>
      <c r="AY147" s="151" t="s">
        <v>254</v>
      </c>
      <c r="BK147" s="160">
        <f>SUM(BK148:BK150)</f>
        <v>0</v>
      </c>
    </row>
    <row r="148" spans="2:65" s="1" customFormat="1" ht="22.5" customHeight="1" x14ac:dyDescent="0.3">
      <c r="B148" s="164"/>
      <c r="C148" s="165" t="s">
        <v>577</v>
      </c>
      <c r="D148" s="165" t="s">
        <v>256</v>
      </c>
      <c r="E148" s="166" t="s">
        <v>2008</v>
      </c>
      <c r="F148" s="167" t="s">
        <v>2009</v>
      </c>
      <c r="G148" s="168" t="s">
        <v>669</v>
      </c>
      <c r="H148" s="169">
        <v>6</v>
      </c>
      <c r="I148" s="170"/>
      <c r="J148" s="171">
        <f>ROUND(I148*H148,0)</f>
        <v>0</v>
      </c>
      <c r="K148" s="167" t="s">
        <v>260</v>
      </c>
      <c r="L148" s="34"/>
      <c r="M148" s="172" t="s">
        <v>3</v>
      </c>
      <c r="N148" s="173" t="s">
        <v>43</v>
      </c>
      <c r="O148" s="35"/>
      <c r="P148" s="174">
        <f>O148*H148</f>
        <v>0</v>
      </c>
      <c r="Q148" s="174">
        <v>4.6804200000000002E-3</v>
      </c>
      <c r="R148" s="174">
        <f>Q148*H148</f>
        <v>2.808252E-2</v>
      </c>
      <c r="S148" s="174">
        <v>0</v>
      </c>
      <c r="T148" s="175">
        <f>S148*H148</f>
        <v>0</v>
      </c>
      <c r="AR148" s="17" t="s">
        <v>261</v>
      </c>
      <c r="AT148" s="17" t="s">
        <v>256</v>
      </c>
      <c r="AU148" s="17" t="s">
        <v>79</v>
      </c>
      <c r="AY148" s="17" t="s">
        <v>254</v>
      </c>
      <c r="BE148" s="176">
        <f>IF(N148="základní",J148,0)</f>
        <v>0</v>
      </c>
      <c r="BF148" s="176">
        <f>IF(N148="snížená",J148,0)</f>
        <v>0</v>
      </c>
      <c r="BG148" s="176">
        <f>IF(N148="zákl. přenesená",J148,0)</f>
        <v>0</v>
      </c>
      <c r="BH148" s="176">
        <f>IF(N148="sníž. přenesená",J148,0)</f>
        <v>0</v>
      </c>
      <c r="BI148" s="176">
        <f>IF(N148="nulová",J148,0)</f>
        <v>0</v>
      </c>
      <c r="BJ148" s="17" t="s">
        <v>9</v>
      </c>
      <c r="BK148" s="176">
        <f>ROUND(I148*H148,0)</f>
        <v>0</v>
      </c>
      <c r="BL148" s="17" t="s">
        <v>261</v>
      </c>
      <c r="BM148" s="17" t="s">
        <v>2010</v>
      </c>
    </row>
    <row r="149" spans="2:65" s="11" customFormat="1" ht="13.5" x14ac:dyDescent="0.3">
      <c r="B149" s="177"/>
      <c r="D149" s="178" t="s">
        <v>263</v>
      </c>
      <c r="E149" s="179" t="s">
        <v>3</v>
      </c>
      <c r="F149" s="180" t="s">
        <v>2011</v>
      </c>
      <c r="H149" s="181">
        <v>6</v>
      </c>
      <c r="I149" s="182"/>
      <c r="L149" s="177"/>
      <c r="M149" s="183"/>
      <c r="N149" s="184"/>
      <c r="O149" s="184"/>
      <c r="P149" s="184"/>
      <c r="Q149" s="184"/>
      <c r="R149" s="184"/>
      <c r="S149" s="184"/>
      <c r="T149" s="185"/>
      <c r="AT149" s="186" t="s">
        <v>263</v>
      </c>
      <c r="AU149" s="186" t="s">
        <v>79</v>
      </c>
      <c r="AV149" s="11" t="s">
        <v>79</v>
      </c>
      <c r="AW149" s="11" t="s">
        <v>36</v>
      </c>
      <c r="AX149" s="11" t="s">
        <v>9</v>
      </c>
      <c r="AY149" s="186" t="s">
        <v>254</v>
      </c>
    </row>
    <row r="150" spans="2:65" s="1" customFormat="1" ht="22.5" customHeight="1" x14ac:dyDescent="0.3">
      <c r="B150" s="164"/>
      <c r="C150" s="165" t="s">
        <v>584</v>
      </c>
      <c r="D150" s="165" t="s">
        <v>256</v>
      </c>
      <c r="E150" s="166" t="s">
        <v>2012</v>
      </c>
      <c r="F150" s="167" t="s">
        <v>2013</v>
      </c>
      <c r="G150" s="168" t="s">
        <v>359</v>
      </c>
      <c r="H150" s="169">
        <v>2.8000000000000001E-2</v>
      </c>
      <c r="I150" s="170"/>
      <c r="J150" s="171">
        <f>ROUND(I150*H150,0)</f>
        <v>0</v>
      </c>
      <c r="K150" s="167" t="s">
        <v>260</v>
      </c>
      <c r="L150" s="34"/>
      <c r="M150" s="172" t="s">
        <v>3</v>
      </c>
      <c r="N150" s="173" t="s">
        <v>43</v>
      </c>
      <c r="O150" s="35"/>
      <c r="P150" s="174">
        <f>O150*H150</f>
        <v>0</v>
      </c>
      <c r="Q150" s="174">
        <v>0</v>
      </c>
      <c r="R150" s="174">
        <f>Q150*H150</f>
        <v>0</v>
      </c>
      <c r="S150" s="174">
        <v>0</v>
      </c>
      <c r="T150" s="175">
        <f>S150*H150</f>
        <v>0</v>
      </c>
      <c r="AR150" s="17" t="s">
        <v>261</v>
      </c>
      <c r="AT150" s="17" t="s">
        <v>256</v>
      </c>
      <c r="AU150" s="17" t="s">
        <v>79</v>
      </c>
      <c r="AY150" s="17" t="s">
        <v>254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17" t="s">
        <v>9</v>
      </c>
      <c r="BK150" s="176">
        <f>ROUND(I150*H150,0)</f>
        <v>0</v>
      </c>
      <c r="BL150" s="17" t="s">
        <v>261</v>
      </c>
      <c r="BM150" s="17" t="s">
        <v>2014</v>
      </c>
    </row>
    <row r="151" spans="2:65" s="10" customFormat="1" ht="29.85" customHeight="1" x14ac:dyDescent="0.3">
      <c r="B151" s="150"/>
      <c r="D151" s="161" t="s">
        <v>71</v>
      </c>
      <c r="E151" s="162" t="s">
        <v>2015</v>
      </c>
      <c r="F151" s="162" t="s">
        <v>2016</v>
      </c>
      <c r="I151" s="153"/>
      <c r="J151" s="163">
        <f>BK151</f>
        <v>0</v>
      </c>
      <c r="L151" s="150"/>
      <c r="M151" s="155"/>
      <c r="N151" s="156"/>
      <c r="O151" s="156"/>
      <c r="P151" s="157">
        <f>SUM(P152:P160)</f>
        <v>0</v>
      </c>
      <c r="Q151" s="156"/>
      <c r="R151" s="157">
        <f>SUM(R152:R160)</f>
        <v>1.6794916200000003E-2</v>
      </c>
      <c r="S151" s="156"/>
      <c r="T151" s="158">
        <f>SUM(T152:T160)</f>
        <v>0</v>
      </c>
      <c r="AR151" s="151" t="s">
        <v>79</v>
      </c>
      <c r="AT151" s="159" t="s">
        <v>71</v>
      </c>
      <c r="AU151" s="159" t="s">
        <v>9</v>
      </c>
      <c r="AY151" s="151" t="s">
        <v>254</v>
      </c>
      <c r="BK151" s="160">
        <f>SUM(BK152:BK160)</f>
        <v>0</v>
      </c>
    </row>
    <row r="152" spans="2:65" s="1" customFormat="1" ht="22.5" customHeight="1" x14ac:dyDescent="0.3">
      <c r="B152" s="164"/>
      <c r="C152" s="165" t="s">
        <v>588</v>
      </c>
      <c r="D152" s="165" t="s">
        <v>256</v>
      </c>
      <c r="E152" s="166" t="s">
        <v>2017</v>
      </c>
      <c r="F152" s="167" t="s">
        <v>2018</v>
      </c>
      <c r="G152" s="168" t="s">
        <v>2019</v>
      </c>
      <c r="H152" s="169">
        <v>3</v>
      </c>
      <c r="I152" s="170"/>
      <c r="J152" s="171">
        <f>ROUND(I152*H152,0)</f>
        <v>0</v>
      </c>
      <c r="K152" s="167" t="s">
        <v>3</v>
      </c>
      <c r="L152" s="34"/>
      <c r="M152" s="172" t="s">
        <v>3</v>
      </c>
      <c r="N152" s="173" t="s">
        <v>43</v>
      </c>
      <c r="O152" s="35"/>
      <c r="P152" s="174">
        <f>O152*H152</f>
        <v>0</v>
      </c>
      <c r="Q152" s="174">
        <v>3.1500000000000001E-4</v>
      </c>
      <c r="R152" s="174">
        <f>Q152*H152</f>
        <v>9.4500000000000009E-4</v>
      </c>
      <c r="S152" s="174">
        <v>0</v>
      </c>
      <c r="T152" s="175">
        <f>S152*H152</f>
        <v>0</v>
      </c>
      <c r="AR152" s="17" t="s">
        <v>261</v>
      </c>
      <c r="AT152" s="17" t="s">
        <v>256</v>
      </c>
      <c r="AU152" s="17" t="s">
        <v>79</v>
      </c>
      <c r="AY152" s="17" t="s">
        <v>254</v>
      </c>
      <c r="BE152" s="176">
        <f>IF(N152="základní",J152,0)</f>
        <v>0</v>
      </c>
      <c r="BF152" s="176">
        <f>IF(N152="snížená",J152,0)</f>
        <v>0</v>
      </c>
      <c r="BG152" s="176">
        <f>IF(N152="zákl. přenesená",J152,0)</f>
        <v>0</v>
      </c>
      <c r="BH152" s="176">
        <f>IF(N152="sníž. přenesená",J152,0)</f>
        <v>0</v>
      </c>
      <c r="BI152" s="176">
        <f>IF(N152="nulová",J152,0)</f>
        <v>0</v>
      </c>
      <c r="BJ152" s="17" t="s">
        <v>9</v>
      </c>
      <c r="BK152" s="176">
        <f>ROUND(I152*H152,0)</f>
        <v>0</v>
      </c>
      <c r="BL152" s="17" t="s">
        <v>261</v>
      </c>
      <c r="BM152" s="17" t="s">
        <v>2020</v>
      </c>
    </row>
    <row r="153" spans="2:65" s="11" customFormat="1" ht="13.5" x14ac:dyDescent="0.3">
      <c r="B153" s="177"/>
      <c r="D153" s="178" t="s">
        <v>263</v>
      </c>
      <c r="E153" s="179" t="s">
        <v>3</v>
      </c>
      <c r="F153" s="180" t="s">
        <v>82</v>
      </c>
      <c r="H153" s="181">
        <v>3</v>
      </c>
      <c r="I153" s="182"/>
      <c r="L153" s="177"/>
      <c r="M153" s="183"/>
      <c r="N153" s="184"/>
      <c r="O153" s="184"/>
      <c r="P153" s="184"/>
      <c r="Q153" s="184"/>
      <c r="R153" s="184"/>
      <c r="S153" s="184"/>
      <c r="T153" s="185"/>
      <c r="AT153" s="186" t="s">
        <v>263</v>
      </c>
      <c r="AU153" s="186" t="s">
        <v>79</v>
      </c>
      <c r="AV153" s="11" t="s">
        <v>79</v>
      </c>
      <c r="AW153" s="11" t="s">
        <v>36</v>
      </c>
      <c r="AX153" s="11" t="s">
        <v>9</v>
      </c>
      <c r="AY153" s="186" t="s">
        <v>254</v>
      </c>
    </row>
    <row r="154" spans="2:65" s="1" customFormat="1" ht="22.5" customHeight="1" x14ac:dyDescent="0.3">
      <c r="B154" s="164"/>
      <c r="C154" s="210" t="s">
        <v>593</v>
      </c>
      <c r="D154" s="210" t="s">
        <v>368</v>
      </c>
      <c r="E154" s="211" t="s">
        <v>2021</v>
      </c>
      <c r="F154" s="212" t="s">
        <v>2022</v>
      </c>
      <c r="G154" s="213" t="s">
        <v>259</v>
      </c>
      <c r="H154" s="214">
        <v>3</v>
      </c>
      <c r="I154" s="215"/>
      <c r="J154" s="216">
        <f>ROUND(I154*H154,0)</f>
        <v>0</v>
      </c>
      <c r="K154" s="212" t="s">
        <v>3</v>
      </c>
      <c r="L154" s="217"/>
      <c r="M154" s="218" t="s">
        <v>3</v>
      </c>
      <c r="N154" s="219" t="s">
        <v>43</v>
      </c>
      <c r="O154" s="35"/>
      <c r="P154" s="174">
        <f>O154*H154</f>
        <v>0</v>
      </c>
      <c r="Q154" s="174">
        <v>5.0000000000000001E-3</v>
      </c>
      <c r="R154" s="174">
        <f>Q154*H154</f>
        <v>1.4999999999999999E-2</v>
      </c>
      <c r="S154" s="174">
        <v>0</v>
      </c>
      <c r="T154" s="175">
        <f>S154*H154</f>
        <v>0</v>
      </c>
      <c r="AR154" s="17" t="s">
        <v>554</v>
      </c>
      <c r="AT154" s="17" t="s">
        <v>368</v>
      </c>
      <c r="AU154" s="17" t="s">
        <v>79</v>
      </c>
      <c r="AY154" s="17" t="s">
        <v>254</v>
      </c>
      <c r="BE154" s="176">
        <f>IF(N154="základní",J154,0)</f>
        <v>0</v>
      </c>
      <c r="BF154" s="176">
        <f>IF(N154="snížená",J154,0)</f>
        <v>0</v>
      </c>
      <c r="BG154" s="176">
        <f>IF(N154="zákl. přenesená",J154,0)</f>
        <v>0</v>
      </c>
      <c r="BH154" s="176">
        <f>IF(N154="sníž. přenesená",J154,0)</f>
        <v>0</v>
      </c>
      <c r="BI154" s="176">
        <f>IF(N154="nulová",J154,0)</f>
        <v>0</v>
      </c>
      <c r="BJ154" s="17" t="s">
        <v>9</v>
      </c>
      <c r="BK154" s="176">
        <f>ROUND(I154*H154,0)</f>
        <v>0</v>
      </c>
      <c r="BL154" s="17" t="s">
        <v>261</v>
      </c>
      <c r="BM154" s="17" t="s">
        <v>2023</v>
      </c>
    </row>
    <row r="155" spans="2:65" s="1" customFormat="1" ht="22.5" customHeight="1" x14ac:dyDescent="0.3">
      <c r="B155" s="164"/>
      <c r="C155" s="165" t="s">
        <v>598</v>
      </c>
      <c r="D155" s="165" t="s">
        <v>256</v>
      </c>
      <c r="E155" s="166" t="s">
        <v>2024</v>
      </c>
      <c r="F155" s="167" t="s">
        <v>2025</v>
      </c>
      <c r="G155" s="168" t="s">
        <v>259</v>
      </c>
      <c r="H155" s="169">
        <v>1</v>
      </c>
      <c r="I155" s="170"/>
      <c r="J155" s="171">
        <f>ROUND(I155*H155,0)</f>
        <v>0</v>
      </c>
      <c r="K155" s="167" t="s">
        <v>260</v>
      </c>
      <c r="L155" s="34"/>
      <c r="M155" s="172" t="s">
        <v>3</v>
      </c>
      <c r="N155" s="173" t="s">
        <v>43</v>
      </c>
      <c r="O155" s="35"/>
      <c r="P155" s="174">
        <f>O155*H155</f>
        <v>0</v>
      </c>
      <c r="Q155" s="174">
        <v>1.629162E-4</v>
      </c>
      <c r="R155" s="174">
        <f>Q155*H155</f>
        <v>1.629162E-4</v>
      </c>
      <c r="S155" s="174">
        <v>0</v>
      </c>
      <c r="T155" s="175">
        <f>S155*H155</f>
        <v>0</v>
      </c>
      <c r="AR155" s="17" t="s">
        <v>261</v>
      </c>
      <c r="AT155" s="17" t="s">
        <v>256</v>
      </c>
      <c r="AU155" s="17" t="s">
        <v>79</v>
      </c>
      <c r="AY155" s="17" t="s">
        <v>254</v>
      </c>
      <c r="BE155" s="176">
        <f>IF(N155="základní",J155,0)</f>
        <v>0</v>
      </c>
      <c r="BF155" s="176">
        <f>IF(N155="snížená",J155,0)</f>
        <v>0</v>
      </c>
      <c r="BG155" s="176">
        <f>IF(N155="zákl. přenesená",J155,0)</f>
        <v>0</v>
      </c>
      <c r="BH155" s="176">
        <f>IF(N155="sníž. přenesená",J155,0)</f>
        <v>0</v>
      </c>
      <c r="BI155" s="176">
        <f>IF(N155="nulová",J155,0)</f>
        <v>0</v>
      </c>
      <c r="BJ155" s="17" t="s">
        <v>9</v>
      </c>
      <c r="BK155" s="176">
        <f>ROUND(I155*H155,0)</f>
        <v>0</v>
      </c>
      <c r="BL155" s="17" t="s">
        <v>261</v>
      </c>
      <c r="BM155" s="17" t="s">
        <v>2026</v>
      </c>
    </row>
    <row r="156" spans="2:65" s="11" customFormat="1" ht="13.5" x14ac:dyDescent="0.3">
      <c r="B156" s="177"/>
      <c r="D156" s="178" t="s">
        <v>263</v>
      </c>
      <c r="E156" s="179" t="s">
        <v>3</v>
      </c>
      <c r="F156" s="180" t="s">
        <v>9</v>
      </c>
      <c r="H156" s="181">
        <v>1</v>
      </c>
      <c r="I156" s="182"/>
      <c r="L156" s="177"/>
      <c r="M156" s="183"/>
      <c r="N156" s="184"/>
      <c r="O156" s="184"/>
      <c r="P156" s="184"/>
      <c r="Q156" s="184"/>
      <c r="R156" s="184"/>
      <c r="S156" s="184"/>
      <c r="T156" s="185"/>
      <c r="AT156" s="186" t="s">
        <v>263</v>
      </c>
      <c r="AU156" s="186" t="s">
        <v>79</v>
      </c>
      <c r="AV156" s="11" t="s">
        <v>79</v>
      </c>
      <c r="AW156" s="11" t="s">
        <v>36</v>
      </c>
      <c r="AX156" s="11" t="s">
        <v>9</v>
      </c>
      <c r="AY156" s="186" t="s">
        <v>254</v>
      </c>
    </row>
    <row r="157" spans="2:65" s="1" customFormat="1" ht="22.5" customHeight="1" x14ac:dyDescent="0.3">
      <c r="B157" s="164"/>
      <c r="C157" s="210" t="s">
        <v>604</v>
      </c>
      <c r="D157" s="210" t="s">
        <v>368</v>
      </c>
      <c r="E157" s="211" t="s">
        <v>2027</v>
      </c>
      <c r="F157" s="212" t="s">
        <v>2028</v>
      </c>
      <c r="G157" s="213" t="s">
        <v>259</v>
      </c>
      <c r="H157" s="214">
        <v>1</v>
      </c>
      <c r="I157" s="215"/>
      <c r="J157" s="216">
        <f>ROUND(I157*H157,0)</f>
        <v>0</v>
      </c>
      <c r="K157" s="212" t="s">
        <v>260</v>
      </c>
      <c r="L157" s="217"/>
      <c r="M157" s="218" t="s">
        <v>3</v>
      </c>
      <c r="N157" s="219" t="s">
        <v>43</v>
      </c>
      <c r="O157" s="35"/>
      <c r="P157" s="174">
        <f>O157*H157</f>
        <v>0</v>
      </c>
      <c r="Q157" s="174">
        <v>3.8000000000000002E-4</v>
      </c>
      <c r="R157" s="174">
        <f>Q157*H157</f>
        <v>3.8000000000000002E-4</v>
      </c>
      <c r="S157" s="174">
        <v>0</v>
      </c>
      <c r="T157" s="175">
        <f>S157*H157</f>
        <v>0</v>
      </c>
      <c r="AR157" s="17" t="s">
        <v>554</v>
      </c>
      <c r="AT157" s="17" t="s">
        <v>368</v>
      </c>
      <c r="AU157" s="17" t="s">
        <v>79</v>
      </c>
      <c r="AY157" s="17" t="s">
        <v>254</v>
      </c>
      <c r="BE157" s="176">
        <f>IF(N157="základní",J157,0)</f>
        <v>0</v>
      </c>
      <c r="BF157" s="176">
        <f>IF(N157="snížená",J157,0)</f>
        <v>0</v>
      </c>
      <c r="BG157" s="176">
        <f>IF(N157="zákl. přenesená",J157,0)</f>
        <v>0</v>
      </c>
      <c r="BH157" s="176">
        <f>IF(N157="sníž. přenesená",J157,0)</f>
        <v>0</v>
      </c>
      <c r="BI157" s="176">
        <f>IF(N157="nulová",J157,0)</f>
        <v>0</v>
      </c>
      <c r="BJ157" s="17" t="s">
        <v>9</v>
      </c>
      <c r="BK157" s="176">
        <f>ROUND(I157*H157,0)</f>
        <v>0</v>
      </c>
      <c r="BL157" s="17" t="s">
        <v>261</v>
      </c>
      <c r="BM157" s="17" t="s">
        <v>2029</v>
      </c>
    </row>
    <row r="158" spans="2:65" s="1" customFormat="1" ht="22.5" customHeight="1" x14ac:dyDescent="0.3">
      <c r="B158" s="164"/>
      <c r="C158" s="165" t="s">
        <v>609</v>
      </c>
      <c r="D158" s="165" t="s">
        <v>256</v>
      </c>
      <c r="E158" s="166" t="s">
        <v>2030</v>
      </c>
      <c r="F158" s="167" t="s">
        <v>2031</v>
      </c>
      <c r="G158" s="168" t="s">
        <v>259</v>
      </c>
      <c r="H158" s="169">
        <v>1</v>
      </c>
      <c r="I158" s="170"/>
      <c r="J158" s="171">
        <f>ROUND(I158*H158,0)</f>
        <v>0</v>
      </c>
      <c r="K158" s="167" t="s">
        <v>260</v>
      </c>
      <c r="L158" s="34"/>
      <c r="M158" s="172" t="s">
        <v>3</v>
      </c>
      <c r="N158" s="173" t="s">
        <v>43</v>
      </c>
      <c r="O158" s="35"/>
      <c r="P158" s="174">
        <f>O158*H158</f>
        <v>0</v>
      </c>
      <c r="Q158" s="174">
        <v>3.0699999999999998E-4</v>
      </c>
      <c r="R158" s="174">
        <f>Q158*H158</f>
        <v>3.0699999999999998E-4</v>
      </c>
      <c r="S158" s="174">
        <v>0</v>
      </c>
      <c r="T158" s="175">
        <f>S158*H158</f>
        <v>0</v>
      </c>
      <c r="AR158" s="17" t="s">
        <v>261</v>
      </c>
      <c r="AT158" s="17" t="s">
        <v>256</v>
      </c>
      <c r="AU158" s="17" t="s">
        <v>79</v>
      </c>
      <c r="AY158" s="17" t="s">
        <v>254</v>
      </c>
      <c r="BE158" s="176">
        <f>IF(N158="základní",J158,0)</f>
        <v>0</v>
      </c>
      <c r="BF158" s="176">
        <f>IF(N158="snížená",J158,0)</f>
        <v>0</v>
      </c>
      <c r="BG158" s="176">
        <f>IF(N158="zákl. přenesená",J158,0)</f>
        <v>0</v>
      </c>
      <c r="BH158" s="176">
        <f>IF(N158="sníž. přenesená",J158,0)</f>
        <v>0</v>
      </c>
      <c r="BI158" s="176">
        <f>IF(N158="nulová",J158,0)</f>
        <v>0</v>
      </c>
      <c r="BJ158" s="17" t="s">
        <v>9</v>
      </c>
      <c r="BK158" s="176">
        <f>ROUND(I158*H158,0)</f>
        <v>0</v>
      </c>
      <c r="BL158" s="17" t="s">
        <v>261</v>
      </c>
      <c r="BM158" s="17" t="s">
        <v>2032</v>
      </c>
    </row>
    <row r="159" spans="2:65" s="11" customFormat="1" ht="13.5" x14ac:dyDescent="0.3">
      <c r="B159" s="177"/>
      <c r="D159" s="178" t="s">
        <v>263</v>
      </c>
      <c r="E159" s="179" t="s">
        <v>3</v>
      </c>
      <c r="F159" s="180" t="s">
        <v>9</v>
      </c>
      <c r="H159" s="181">
        <v>1</v>
      </c>
      <c r="I159" s="182"/>
      <c r="L159" s="177"/>
      <c r="M159" s="183"/>
      <c r="N159" s="184"/>
      <c r="O159" s="184"/>
      <c r="P159" s="184"/>
      <c r="Q159" s="184"/>
      <c r="R159" s="184"/>
      <c r="S159" s="184"/>
      <c r="T159" s="185"/>
      <c r="AT159" s="186" t="s">
        <v>263</v>
      </c>
      <c r="AU159" s="186" t="s">
        <v>79</v>
      </c>
      <c r="AV159" s="11" t="s">
        <v>79</v>
      </c>
      <c r="AW159" s="11" t="s">
        <v>36</v>
      </c>
      <c r="AX159" s="11" t="s">
        <v>9</v>
      </c>
      <c r="AY159" s="186" t="s">
        <v>254</v>
      </c>
    </row>
    <row r="160" spans="2:65" s="1" customFormat="1" ht="22.5" customHeight="1" x14ac:dyDescent="0.3">
      <c r="B160" s="164"/>
      <c r="C160" s="165" t="s">
        <v>616</v>
      </c>
      <c r="D160" s="165" t="s">
        <v>256</v>
      </c>
      <c r="E160" s="166" t="s">
        <v>2033</v>
      </c>
      <c r="F160" s="167" t="s">
        <v>2034</v>
      </c>
      <c r="G160" s="168" t="s">
        <v>359</v>
      </c>
      <c r="H160" s="169">
        <v>1.7000000000000001E-2</v>
      </c>
      <c r="I160" s="170"/>
      <c r="J160" s="171">
        <f>ROUND(I160*H160,0)</f>
        <v>0</v>
      </c>
      <c r="K160" s="167" t="s">
        <v>260</v>
      </c>
      <c r="L160" s="34"/>
      <c r="M160" s="172" t="s">
        <v>3</v>
      </c>
      <c r="N160" s="173" t="s">
        <v>43</v>
      </c>
      <c r="O160" s="35"/>
      <c r="P160" s="174">
        <f>O160*H160</f>
        <v>0</v>
      </c>
      <c r="Q160" s="174">
        <v>0</v>
      </c>
      <c r="R160" s="174">
        <f>Q160*H160</f>
        <v>0</v>
      </c>
      <c r="S160" s="174">
        <v>0</v>
      </c>
      <c r="T160" s="175">
        <f>S160*H160</f>
        <v>0</v>
      </c>
      <c r="AR160" s="17" t="s">
        <v>261</v>
      </c>
      <c r="AT160" s="17" t="s">
        <v>256</v>
      </c>
      <c r="AU160" s="17" t="s">
        <v>79</v>
      </c>
      <c r="AY160" s="17" t="s">
        <v>254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7" t="s">
        <v>9</v>
      </c>
      <c r="BK160" s="176">
        <f>ROUND(I160*H160,0)</f>
        <v>0</v>
      </c>
      <c r="BL160" s="17" t="s">
        <v>261</v>
      </c>
      <c r="BM160" s="17" t="s">
        <v>2035</v>
      </c>
    </row>
    <row r="161" spans="2:65" s="10" customFormat="1" ht="29.85" customHeight="1" x14ac:dyDescent="0.3">
      <c r="B161" s="150"/>
      <c r="D161" s="161" t="s">
        <v>71</v>
      </c>
      <c r="E161" s="162" t="s">
        <v>2036</v>
      </c>
      <c r="F161" s="162" t="s">
        <v>2037</v>
      </c>
      <c r="I161" s="153"/>
      <c r="J161" s="163">
        <f>BK161</f>
        <v>0</v>
      </c>
      <c r="L161" s="150"/>
      <c r="M161" s="155"/>
      <c r="N161" s="156"/>
      <c r="O161" s="156"/>
      <c r="P161" s="157">
        <f>SUM(P162:P172)</f>
        <v>0</v>
      </c>
      <c r="Q161" s="156"/>
      <c r="R161" s="157">
        <f>SUM(R162:R172)</f>
        <v>5.4483216000000001E-3</v>
      </c>
      <c r="S161" s="156"/>
      <c r="T161" s="158">
        <f>SUM(T162:T172)</f>
        <v>0</v>
      </c>
      <c r="AR161" s="151" t="s">
        <v>79</v>
      </c>
      <c r="AT161" s="159" t="s">
        <v>71</v>
      </c>
      <c r="AU161" s="159" t="s">
        <v>9</v>
      </c>
      <c r="AY161" s="151" t="s">
        <v>254</v>
      </c>
      <c r="BK161" s="160">
        <f>SUM(BK162:BK172)</f>
        <v>0</v>
      </c>
    </row>
    <row r="162" spans="2:65" s="1" customFormat="1" ht="22.5" customHeight="1" x14ac:dyDescent="0.3">
      <c r="B162" s="164"/>
      <c r="C162" s="165" t="s">
        <v>623</v>
      </c>
      <c r="D162" s="165" t="s">
        <v>256</v>
      </c>
      <c r="E162" s="166" t="s">
        <v>2038</v>
      </c>
      <c r="F162" s="167" t="s">
        <v>2039</v>
      </c>
      <c r="G162" s="168" t="s">
        <v>259</v>
      </c>
      <c r="H162" s="169">
        <v>4</v>
      </c>
      <c r="I162" s="170"/>
      <c r="J162" s="171">
        <f>ROUND(I162*H162,0)</f>
        <v>0</v>
      </c>
      <c r="K162" s="167" t="s">
        <v>260</v>
      </c>
      <c r="L162" s="34"/>
      <c r="M162" s="172" t="s">
        <v>3</v>
      </c>
      <c r="N162" s="173" t="s">
        <v>43</v>
      </c>
      <c r="O162" s="35"/>
      <c r="P162" s="174">
        <f>O162*H162</f>
        <v>0</v>
      </c>
      <c r="Q162" s="174">
        <v>2.5377059999999999E-4</v>
      </c>
      <c r="R162" s="174">
        <f>Q162*H162</f>
        <v>1.0150824E-3</v>
      </c>
      <c r="S162" s="174">
        <v>0</v>
      </c>
      <c r="T162" s="175">
        <f>S162*H162</f>
        <v>0</v>
      </c>
      <c r="AR162" s="17" t="s">
        <v>261</v>
      </c>
      <c r="AT162" s="17" t="s">
        <v>256</v>
      </c>
      <c r="AU162" s="17" t="s">
        <v>79</v>
      </c>
      <c r="AY162" s="17" t="s">
        <v>254</v>
      </c>
      <c r="BE162" s="176">
        <f>IF(N162="základní",J162,0)</f>
        <v>0</v>
      </c>
      <c r="BF162" s="176">
        <f>IF(N162="snížená",J162,0)</f>
        <v>0</v>
      </c>
      <c r="BG162" s="176">
        <f>IF(N162="zákl. přenesená",J162,0)</f>
        <v>0</v>
      </c>
      <c r="BH162" s="176">
        <f>IF(N162="sníž. přenesená",J162,0)</f>
        <v>0</v>
      </c>
      <c r="BI162" s="176">
        <f>IF(N162="nulová",J162,0)</f>
        <v>0</v>
      </c>
      <c r="BJ162" s="17" t="s">
        <v>9</v>
      </c>
      <c r="BK162" s="176">
        <f>ROUND(I162*H162,0)</f>
        <v>0</v>
      </c>
      <c r="BL162" s="17" t="s">
        <v>261</v>
      </c>
      <c r="BM162" s="17" t="s">
        <v>2040</v>
      </c>
    </row>
    <row r="163" spans="2:65" s="11" customFormat="1" ht="13.5" x14ac:dyDescent="0.3">
      <c r="B163" s="177"/>
      <c r="D163" s="178" t="s">
        <v>263</v>
      </c>
      <c r="E163" s="179" t="s">
        <v>3</v>
      </c>
      <c r="F163" s="180" t="s">
        <v>2041</v>
      </c>
      <c r="H163" s="181">
        <v>4</v>
      </c>
      <c r="I163" s="182"/>
      <c r="L163" s="177"/>
      <c r="M163" s="183"/>
      <c r="N163" s="184"/>
      <c r="O163" s="184"/>
      <c r="P163" s="184"/>
      <c r="Q163" s="184"/>
      <c r="R163" s="184"/>
      <c r="S163" s="184"/>
      <c r="T163" s="185"/>
      <c r="AT163" s="186" t="s">
        <v>263</v>
      </c>
      <c r="AU163" s="186" t="s">
        <v>79</v>
      </c>
      <c r="AV163" s="11" t="s">
        <v>79</v>
      </c>
      <c r="AW163" s="11" t="s">
        <v>36</v>
      </c>
      <c r="AX163" s="11" t="s">
        <v>9</v>
      </c>
      <c r="AY163" s="186" t="s">
        <v>254</v>
      </c>
    </row>
    <row r="164" spans="2:65" s="1" customFormat="1" ht="22.5" customHeight="1" x14ac:dyDescent="0.3">
      <c r="B164" s="164"/>
      <c r="C164" s="165" t="s">
        <v>627</v>
      </c>
      <c r="D164" s="165" t="s">
        <v>256</v>
      </c>
      <c r="E164" s="166" t="s">
        <v>2042</v>
      </c>
      <c r="F164" s="167" t="s">
        <v>2043</v>
      </c>
      <c r="G164" s="168" t="s">
        <v>259</v>
      </c>
      <c r="H164" s="169">
        <v>4</v>
      </c>
      <c r="I164" s="170"/>
      <c r="J164" s="171">
        <f>ROUND(I164*H164,0)</f>
        <v>0</v>
      </c>
      <c r="K164" s="167" t="s">
        <v>260</v>
      </c>
      <c r="L164" s="34"/>
      <c r="M164" s="172" t="s">
        <v>3</v>
      </c>
      <c r="N164" s="173" t="s">
        <v>43</v>
      </c>
      <c r="O164" s="35"/>
      <c r="P164" s="174">
        <f>O164*H164</f>
        <v>0</v>
      </c>
      <c r="Q164" s="174">
        <v>3.6062000000000003E-4</v>
      </c>
      <c r="R164" s="174">
        <f>Q164*H164</f>
        <v>1.4424800000000001E-3</v>
      </c>
      <c r="S164" s="174">
        <v>0</v>
      </c>
      <c r="T164" s="175">
        <f>S164*H164</f>
        <v>0</v>
      </c>
      <c r="AR164" s="17" t="s">
        <v>261</v>
      </c>
      <c r="AT164" s="17" t="s">
        <v>256</v>
      </c>
      <c r="AU164" s="17" t="s">
        <v>79</v>
      </c>
      <c r="AY164" s="17" t="s">
        <v>254</v>
      </c>
      <c r="BE164" s="176">
        <f>IF(N164="základní",J164,0)</f>
        <v>0</v>
      </c>
      <c r="BF164" s="176">
        <f>IF(N164="snížená",J164,0)</f>
        <v>0</v>
      </c>
      <c r="BG164" s="176">
        <f>IF(N164="zákl. přenesená",J164,0)</f>
        <v>0</v>
      </c>
      <c r="BH164" s="176">
        <f>IF(N164="sníž. přenesená",J164,0)</f>
        <v>0</v>
      </c>
      <c r="BI164" s="176">
        <f>IF(N164="nulová",J164,0)</f>
        <v>0</v>
      </c>
      <c r="BJ164" s="17" t="s">
        <v>9</v>
      </c>
      <c r="BK164" s="176">
        <f>ROUND(I164*H164,0)</f>
        <v>0</v>
      </c>
      <c r="BL164" s="17" t="s">
        <v>261</v>
      </c>
      <c r="BM164" s="17" t="s">
        <v>2044</v>
      </c>
    </row>
    <row r="165" spans="2:65" s="11" customFormat="1" ht="13.5" x14ac:dyDescent="0.3">
      <c r="B165" s="177"/>
      <c r="D165" s="178" t="s">
        <v>263</v>
      </c>
      <c r="E165" s="179" t="s">
        <v>3</v>
      </c>
      <c r="F165" s="180" t="s">
        <v>2045</v>
      </c>
      <c r="H165" s="181">
        <v>4</v>
      </c>
      <c r="I165" s="182"/>
      <c r="L165" s="177"/>
      <c r="M165" s="183"/>
      <c r="N165" s="184"/>
      <c r="O165" s="184"/>
      <c r="P165" s="184"/>
      <c r="Q165" s="184"/>
      <c r="R165" s="184"/>
      <c r="S165" s="184"/>
      <c r="T165" s="185"/>
      <c r="AT165" s="186" t="s">
        <v>263</v>
      </c>
      <c r="AU165" s="186" t="s">
        <v>79</v>
      </c>
      <c r="AV165" s="11" t="s">
        <v>79</v>
      </c>
      <c r="AW165" s="11" t="s">
        <v>36</v>
      </c>
      <c r="AX165" s="11" t="s">
        <v>9</v>
      </c>
      <c r="AY165" s="186" t="s">
        <v>254</v>
      </c>
    </row>
    <row r="166" spans="2:65" s="1" customFormat="1" ht="22.5" customHeight="1" x14ac:dyDescent="0.3">
      <c r="B166" s="164"/>
      <c r="C166" s="165" t="s">
        <v>631</v>
      </c>
      <c r="D166" s="165" t="s">
        <v>256</v>
      </c>
      <c r="E166" s="166" t="s">
        <v>2046</v>
      </c>
      <c r="F166" s="167" t="s">
        <v>2047</v>
      </c>
      <c r="G166" s="168" t="s">
        <v>259</v>
      </c>
      <c r="H166" s="169">
        <v>1</v>
      </c>
      <c r="I166" s="170"/>
      <c r="J166" s="171">
        <f>ROUND(I166*H166,0)</f>
        <v>0</v>
      </c>
      <c r="K166" s="167" t="s">
        <v>260</v>
      </c>
      <c r="L166" s="34"/>
      <c r="M166" s="172" t="s">
        <v>3</v>
      </c>
      <c r="N166" s="173" t="s">
        <v>43</v>
      </c>
      <c r="O166" s="35"/>
      <c r="P166" s="174">
        <f>O166*H166</f>
        <v>0</v>
      </c>
      <c r="Q166" s="174">
        <v>2.787706E-4</v>
      </c>
      <c r="R166" s="174">
        <f>Q166*H166</f>
        <v>2.787706E-4</v>
      </c>
      <c r="S166" s="174">
        <v>0</v>
      </c>
      <c r="T166" s="175">
        <f>S166*H166</f>
        <v>0</v>
      </c>
      <c r="AR166" s="17" t="s">
        <v>261</v>
      </c>
      <c r="AT166" s="17" t="s">
        <v>256</v>
      </c>
      <c r="AU166" s="17" t="s">
        <v>79</v>
      </c>
      <c r="AY166" s="17" t="s">
        <v>254</v>
      </c>
      <c r="BE166" s="176">
        <f>IF(N166="základní",J166,0)</f>
        <v>0</v>
      </c>
      <c r="BF166" s="176">
        <f>IF(N166="snížená",J166,0)</f>
        <v>0</v>
      </c>
      <c r="BG166" s="176">
        <f>IF(N166="zákl. přenesená",J166,0)</f>
        <v>0</v>
      </c>
      <c r="BH166" s="176">
        <f>IF(N166="sníž. přenesená",J166,0)</f>
        <v>0</v>
      </c>
      <c r="BI166" s="176">
        <f>IF(N166="nulová",J166,0)</f>
        <v>0</v>
      </c>
      <c r="BJ166" s="17" t="s">
        <v>9</v>
      </c>
      <c r="BK166" s="176">
        <f>ROUND(I166*H166,0)</f>
        <v>0</v>
      </c>
      <c r="BL166" s="17" t="s">
        <v>261</v>
      </c>
      <c r="BM166" s="17" t="s">
        <v>2048</v>
      </c>
    </row>
    <row r="167" spans="2:65" s="11" customFormat="1" ht="13.5" x14ac:dyDescent="0.3">
      <c r="B167" s="177"/>
      <c r="D167" s="178" t="s">
        <v>263</v>
      </c>
      <c r="E167" s="179" t="s">
        <v>3</v>
      </c>
      <c r="F167" s="180" t="s">
        <v>2049</v>
      </c>
      <c r="H167" s="181">
        <v>1</v>
      </c>
      <c r="I167" s="182"/>
      <c r="L167" s="177"/>
      <c r="M167" s="183"/>
      <c r="N167" s="184"/>
      <c r="O167" s="184"/>
      <c r="P167" s="184"/>
      <c r="Q167" s="184"/>
      <c r="R167" s="184"/>
      <c r="S167" s="184"/>
      <c r="T167" s="185"/>
      <c r="AT167" s="186" t="s">
        <v>263</v>
      </c>
      <c r="AU167" s="186" t="s">
        <v>79</v>
      </c>
      <c r="AV167" s="11" t="s">
        <v>79</v>
      </c>
      <c r="AW167" s="11" t="s">
        <v>36</v>
      </c>
      <c r="AX167" s="11" t="s">
        <v>9</v>
      </c>
      <c r="AY167" s="186" t="s">
        <v>254</v>
      </c>
    </row>
    <row r="168" spans="2:65" s="1" customFormat="1" ht="22.5" customHeight="1" x14ac:dyDescent="0.3">
      <c r="B168" s="164"/>
      <c r="C168" s="165" t="s">
        <v>636</v>
      </c>
      <c r="D168" s="165" t="s">
        <v>256</v>
      </c>
      <c r="E168" s="166" t="s">
        <v>2050</v>
      </c>
      <c r="F168" s="167" t="s">
        <v>2051</v>
      </c>
      <c r="G168" s="168" t="s">
        <v>259</v>
      </c>
      <c r="H168" s="169">
        <v>2</v>
      </c>
      <c r="I168" s="170"/>
      <c r="J168" s="171">
        <f>ROUND(I168*H168,0)</f>
        <v>0</v>
      </c>
      <c r="K168" s="167" t="s">
        <v>260</v>
      </c>
      <c r="L168" s="34"/>
      <c r="M168" s="172" t="s">
        <v>3</v>
      </c>
      <c r="N168" s="173" t="s">
        <v>43</v>
      </c>
      <c r="O168" s="35"/>
      <c r="P168" s="174">
        <f>O168*H168</f>
        <v>0</v>
      </c>
      <c r="Q168" s="174">
        <v>4.1162000000000002E-4</v>
      </c>
      <c r="R168" s="174">
        <f>Q168*H168</f>
        <v>8.2324000000000004E-4</v>
      </c>
      <c r="S168" s="174">
        <v>0</v>
      </c>
      <c r="T168" s="175">
        <f>S168*H168</f>
        <v>0</v>
      </c>
      <c r="AR168" s="17" t="s">
        <v>261</v>
      </c>
      <c r="AT168" s="17" t="s">
        <v>256</v>
      </c>
      <c r="AU168" s="17" t="s">
        <v>79</v>
      </c>
      <c r="AY168" s="17" t="s">
        <v>254</v>
      </c>
      <c r="BE168" s="176">
        <f>IF(N168="základní",J168,0)</f>
        <v>0</v>
      </c>
      <c r="BF168" s="176">
        <f>IF(N168="snížená",J168,0)</f>
        <v>0</v>
      </c>
      <c r="BG168" s="176">
        <f>IF(N168="zákl. přenesená",J168,0)</f>
        <v>0</v>
      </c>
      <c r="BH168" s="176">
        <f>IF(N168="sníž. přenesená",J168,0)</f>
        <v>0</v>
      </c>
      <c r="BI168" s="176">
        <f>IF(N168="nulová",J168,0)</f>
        <v>0</v>
      </c>
      <c r="BJ168" s="17" t="s">
        <v>9</v>
      </c>
      <c r="BK168" s="176">
        <f>ROUND(I168*H168,0)</f>
        <v>0</v>
      </c>
      <c r="BL168" s="17" t="s">
        <v>261</v>
      </c>
      <c r="BM168" s="17" t="s">
        <v>2052</v>
      </c>
    </row>
    <row r="169" spans="2:65" s="11" customFormat="1" ht="13.5" x14ac:dyDescent="0.3">
      <c r="B169" s="177"/>
      <c r="D169" s="178" t="s">
        <v>263</v>
      </c>
      <c r="E169" s="179" t="s">
        <v>3</v>
      </c>
      <c r="F169" s="180" t="s">
        <v>2053</v>
      </c>
      <c r="H169" s="181">
        <v>2</v>
      </c>
      <c r="I169" s="182"/>
      <c r="L169" s="177"/>
      <c r="M169" s="183"/>
      <c r="N169" s="184"/>
      <c r="O169" s="184"/>
      <c r="P169" s="184"/>
      <c r="Q169" s="184"/>
      <c r="R169" s="184"/>
      <c r="S169" s="184"/>
      <c r="T169" s="185"/>
      <c r="AT169" s="186" t="s">
        <v>263</v>
      </c>
      <c r="AU169" s="186" t="s">
        <v>79</v>
      </c>
      <c r="AV169" s="11" t="s">
        <v>79</v>
      </c>
      <c r="AW169" s="11" t="s">
        <v>36</v>
      </c>
      <c r="AX169" s="11" t="s">
        <v>9</v>
      </c>
      <c r="AY169" s="186" t="s">
        <v>254</v>
      </c>
    </row>
    <row r="170" spans="2:65" s="1" customFormat="1" ht="22.5" customHeight="1" x14ac:dyDescent="0.3">
      <c r="B170" s="164"/>
      <c r="C170" s="165" t="s">
        <v>641</v>
      </c>
      <c r="D170" s="165" t="s">
        <v>256</v>
      </c>
      <c r="E170" s="166" t="s">
        <v>2054</v>
      </c>
      <c r="F170" s="167" t="s">
        <v>2055</v>
      </c>
      <c r="G170" s="168" t="s">
        <v>259</v>
      </c>
      <c r="H170" s="169">
        <v>2</v>
      </c>
      <c r="I170" s="170"/>
      <c r="J170" s="171">
        <f>ROUND(I170*H170,0)</f>
        <v>0</v>
      </c>
      <c r="K170" s="167" t="s">
        <v>260</v>
      </c>
      <c r="L170" s="34"/>
      <c r="M170" s="172" t="s">
        <v>3</v>
      </c>
      <c r="N170" s="173" t="s">
        <v>43</v>
      </c>
      <c r="O170" s="35"/>
      <c r="P170" s="174">
        <f>O170*H170</f>
        <v>0</v>
      </c>
      <c r="Q170" s="174">
        <v>9.4437429999999999E-4</v>
      </c>
      <c r="R170" s="174">
        <f>Q170*H170</f>
        <v>1.8887486E-3</v>
      </c>
      <c r="S170" s="174">
        <v>0</v>
      </c>
      <c r="T170" s="175">
        <f>S170*H170</f>
        <v>0</v>
      </c>
      <c r="AR170" s="17" t="s">
        <v>261</v>
      </c>
      <c r="AT170" s="17" t="s">
        <v>256</v>
      </c>
      <c r="AU170" s="17" t="s">
        <v>79</v>
      </c>
      <c r="AY170" s="17" t="s">
        <v>254</v>
      </c>
      <c r="BE170" s="176">
        <f>IF(N170="základní",J170,0)</f>
        <v>0</v>
      </c>
      <c r="BF170" s="176">
        <f>IF(N170="snížená",J170,0)</f>
        <v>0</v>
      </c>
      <c r="BG170" s="176">
        <f>IF(N170="zákl. přenesená",J170,0)</f>
        <v>0</v>
      </c>
      <c r="BH170" s="176">
        <f>IF(N170="sníž. přenesená",J170,0)</f>
        <v>0</v>
      </c>
      <c r="BI170" s="176">
        <f>IF(N170="nulová",J170,0)</f>
        <v>0</v>
      </c>
      <c r="BJ170" s="17" t="s">
        <v>9</v>
      </c>
      <c r="BK170" s="176">
        <f>ROUND(I170*H170,0)</f>
        <v>0</v>
      </c>
      <c r="BL170" s="17" t="s">
        <v>261</v>
      </c>
      <c r="BM170" s="17" t="s">
        <v>2056</v>
      </c>
    </row>
    <row r="171" spans="2:65" s="11" customFormat="1" ht="13.5" x14ac:dyDescent="0.3">
      <c r="B171" s="177"/>
      <c r="D171" s="178" t="s">
        <v>263</v>
      </c>
      <c r="E171" s="179" t="s">
        <v>3</v>
      </c>
      <c r="F171" s="180" t="s">
        <v>2053</v>
      </c>
      <c r="H171" s="181">
        <v>2</v>
      </c>
      <c r="I171" s="182"/>
      <c r="L171" s="177"/>
      <c r="M171" s="183"/>
      <c r="N171" s="184"/>
      <c r="O171" s="184"/>
      <c r="P171" s="184"/>
      <c r="Q171" s="184"/>
      <c r="R171" s="184"/>
      <c r="S171" s="184"/>
      <c r="T171" s="185"/>
      <c r="AT171" s="186" t="s">
        <v>263</v>
      </c>
      <c r="AU171" s="186" t="s">
        <v>79</v>
      </c>
      <c r="AV171" s="11" t="s">
        <v>79</v>
      </c>
      <c r="AW171" s="11" t="s">
        <v>36</v>
      </c>
      <c r="AX171" s="11" t="s">
        <v>9</v>
      </c>
      <c r="AY171" s="186" t="s">
        <v>254</v>
      </c>
    </row>
    <row r="172" spans="2:65" s="1" customFormat="1" ht="22.5" customHeight="1" x14ac:dyDescent="0.3">
      <c r="B172" s="164"/>
      <c r="C172" s="165" t="s">
        <v>654</v>
      </c>
      <c r="D172" s="165" t="s">
        <v>256</v>
      </c>
      <c r="E172" s="166" t="s">
        <v>2057</v>
      </c>
      <c r="F172" s="167" t="s">
        <v>2058</v>
      </c>
      <c r="G172" s="168" t="s">
        <v>359</v>
      </c>
      <c r="H172" s="169">
        <v>5.0000000000000001E-3</v>
      </c>
      <c r="I172" s="170"/>
      <c r="J172" s="171">
        <f>ROUND(I172*H172,0)</f>
        <v>0</v>
      </c>
      <c r="K172" s="167" t="s">
        <v>260</v>
      </c>
      <c r="L172" s="34"/>
      <c r="M172" s="172" t="s">
        <v>3</v>
      </c>
      <c r="N172" s="173" t="s">
        <v>43</v>
      </c>
      <c r="O172" s="35"/>
      <c r="P172" s="174">
        <f>O172*H172</f>
        <v>0</v>
      </c>
      <c r="Q172" s="174">
        <v>0</v>
      </c>
      <c r="R172" s="174">
        <f>Q172*H172</f>
        <v>0</v>
      </c>
      <c r="S172" s="174">
        <v>0</v>
      </c>
      <c r="T172" s="175">
        <f>S172*H172</f>
        <v>0</v>
      </c>
      <c r="AR172" s="17" t="s">
        <v>261</v>
      </c>
      <c r="AT172" s="17" t="s">
        <v>256</v>
      </c>
      <c r="AU172" s="17" t="s">
        <v>79</v>
      </c>
      <c r="AY172" s="17" t="s">
        <v>254</v>
      </c>
      <c r="BE172" s="176">
        <f>IF(N172="základní",J172,0)</f>
        <v>0</v>
      </c>
      <c r="BF172" s="176">
        <f>IF(N172="snížená",J172,0)</f>
        <v>0</v>
      </c>
      <c r="BG172" s="176">
        <f>IF(N172="zákl. přenesená",J172,0)</f>
        <v>0</v>
      </c>
      <c r="BH172" s="176">
        <f>IF(N172="sníž. přenesená",J172,0)</f>
        <v>0</v>
      </c>
      <c r="BI172" s="176">
        <f>IF(N172="nulová",J172,0)</f>
        <v>0</v>
      </c>
      <c r="BJ172" s="17" t="s">
        <v>9</v>
      </c>
      <c r="BK172" s="176">
        <f>ROUND(I172*H172,0)</f>
        <v>0</v>
      </c>
      <c r="BL172" s="17" t="s">
        <v>261</v>
      </c>
      <c r="BM172" s="17" t="s">
        <v>2059</v>
      </c>
    </row>
    <row r="173" spans="2:65" s="10" customFormat="1" ht="37.35" customHeight="1" x14ac:dyDescent="0.35">
      <c r="B173" s="150"/>
      <c r="D173" s="161" t="s">
        <v>71</v>
      </c>
      <c r="E173" s="228" t="s">
        <v>2060</v>
      </c>
      <c r="F173" s="228" t="s">
        <v>2061</v>
      </c>
      <c r="I173" s="153"/>
      <c r="J173" s="229">
        <f>BK173</f>
        <v>0</v>
      </c>
      <c r="L173" s="150"/>
      <c r="M173" s="155"/>
      <c r="N173" s="156"/>
      <c r="O173" s="156"/>
      <c r="P173" s="157">
        <f>SUM(P174:P175)</f>
        <v>0</v>
      </c>
      <c r="Q173" s="156"/>
      <c r="R173" s="157">
        <f>SUM(R174:R175)</f>
        <v>0</v>
      </c>
      <c r="S173" s="156"/>
      <c r="T173" s="158">
        <f>SUM(T174:T175)</f>
        <v>0</v>
      </c>
      <c r="AR173" s="151" t="s">
        <v>85</v>
      </c>
      <c r="AT173" s="159" t="s">
        <v>71</v>
      </c>
      <c r="AU173" s="159" t="s">
        <v>72</v>
      </c>
      <c r="AY173" s="151" t="s">
        <v>254</v>
      </c>
      <c r="BK173" s="160">
        <f>SUM(BK174:BK175)</f>
        <v>0</v>
      </c>
    </row>
    <row r="174" spans="2:65" s="1" customFormat="1" ht="22.5" customHeight="1" x14ac:dyDescent="0.3">
      <c r="B174" s="164"/>
      <c r="C174" s="165" t="s">
        <v>659</v>
      </c>
      <c r="D174" s="165" t="s">
        <v>256</v>
      </c>
      <c r="E174" s="166" t="s">
        <v>2062</v>
      </c>
      <c r="F174" s="167" t="s">
        <v>2063</v>
      </c>
      <c r="G174" s="168" t="s">
        <v>2064</v>
      </c>
      <c r="H174" s="169">
        <v>20</v>
      </c>
      <c r="I174" s="170"/>
      <c r="J174" s="171">
        <f>ROUND(I174*H174,0)</f>
        <v>0</v>
      </c>
      <c r="K174" s="167" t="s">
        <v>260</v>
      </c>
      <c r="L174" s="34"/>
      <c r="M174" s="172" t="s">
        <v>3</v>
      </c>
      <c r="N174" s="173" t="s">
        <v>43</v>
      </c>
      <c r="O174" s="35"/>
      <c r="P174" s="174">
        <f>O174*H174</f>
        <v>0</v>
      </c>
      <c r="Q174" s="174">
        <v>0</v>
      </c>
      <c r="R174" s="174">
        <f>Q174*H174</f>
        <v>0</v>
      </c>
      <c r="S174" s="174">
        <v>0</v>
      </c>
      <c r="T174" s="175">
        <f>S174*H174</f>
        <v>0</v>
      </c>
      <c r="AR174" s="17" t="s">
        <v>2065</v>
      </c>
      <c r="AT174" s="17" t="s">
        <v>256</v>
      </c>
      <c r="AU174" s="17" t="s">
        <v>9</v>
      </c>
      <c r="AY174" s="17" t="s">
        <v>254</v>
      </c>
      <c r="BE174" s="176">
        <f>IF(N174="základní",J174,0)</f>
        <v>0</v>
      </c>
      <c r="BF174" s="176">
        <f>IF(N174="snížená",J174,0)</f>
        <v>0</v>
      </c>
      <c r="BG174" s="176">
        <f>IF(N174="zákl. přenesená",J174,0)</f>
        <v>0</v>
      </c>
      <c r="BH174" s="176">
        <f>IF(N174="sníž. přenesená",J174,0)</f>
        <v>0</v>
      </c>
      <c r="BI174" s="176">
        <f>IF(N174="nulová",J174,0)</f>
        <v>0</v>
      </c>
      <c r="BJ174" s="17" t="s">
        <v>9</v>
      </c>
      <c r="BK174" s="176">
        <f>ROUND(I174*H174,0)</f>
        <v>0</v>
      </c>
      <c r="BL174" s="17" t="s">
        <v>2065</v>
      </c>
      <c r="BM174" s="17" t="s">
        <v>2066</v>
      </c>
    </row>
    <row r="175" spans="2:65" s="11" customFormat="1" ht="13.5" x14ac:dyDescent="0.3">
      <c r="B175" s="177"/>
      <c r="D175" s="187" t="s">
        <v>263</v>
      </c>
      <c r="E175" s="186" t="s">
        <v>3</v>
      </c>
      <c r="F175" s="188" t="s">
        <v>2067</v>
      </c>
      <c r="H175" s="189">
        <v>20</v>
      </c>
      <c r="I175" s="182"/>
      <c r="L175" s="177"/>
      <c r="M175" s="230"/>
      <c r="N175" s="231"/>
      <c r="O175" s="231"/>
      <c r="P175" s="231"/>
      <c r="Q175" s="231"/>
      <c r="R175" s="231"/>
      <c r="S175" s="231"/>
      <c r="T175" s="232"/>
      <c r="AT175" s="186" t="s">
        <v>263</v>
      </c>
      <c r="AU175" s="186" t="s">
        <v>9</v>
      </c>
      <c r="AV175" s="11" t="s">
        <v>79</v>
      </c>
      <c r="AW175" s="11" t="s">
        <v>36</v>
      </c>
      <c r="AX175" s="11" t="s">
        <v>9</v>
      </c>
      <c r="AY175" s="186" t="s">
        <v>254</v>
      </c>
    </row>
    <row r="176" spans="2:65" s="1" customFormat="1" ht="6.95" customHeight="1" x14ac:dyDescent="0.3">
      <c r="B176" s="49"/>
      <c r="C176" s="50"/>
      <c r="D176" s="50"/>
      <c r="E176" s="50"/>
      <c r="F176" s="50"/>
      <c r="G176" s="50"/>
      <c r="H176" s="50"/>
      <c r="I176" s="117"/>
      <c r="J176" s="50"/>
      <c r="K176" s="50"/>
      <c r="L176" s="34"/>
    </row>
  </sheetData>
  <autoFilter ref="C84:K84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4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66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77"/>
      <c r="C1" s="277"/>
      <c r="D1" s="276" t="s">
        <v>1</v>
      </c>
      <c r="E1" s="277"/>
      <c r="F1" s="278" t="s">
        <v>2388</v>
      </c>
      <c r="G1" s="283" t="s">
        <v>2389</v>
      </c>
      <c r="H1" s="283"/>
      <c r="I1" s="284"/>
      <c r="J1" s="278" t="s">
        <v>2390</v>
      </c>
      <c r="K1" s="276" t="s">
        <v>91</v>
      </c>
      <c r="L1" s="278" t="s">
        <v>2391</v>
      </c>
      <c r="M1" s="278"/>
      <c r="N1" s="278"/>
      <c r="O1" s="278"/>
      <c r="P1" s="278"/>
      <c r="Q1" s="278"/>
      <c r="R1" s="278"/>
      <c r="S1" s="278"/>
      <c r="T1" s="278"/>
      <c r="U1" s="274"/>
      <c r="V1" s="274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269" t="s">
        <v>6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7" t="s">
        <v>87</v>
      </c>
      <c r="AZ2" s="92" t="s">
        <v>92</v>
      </c>
      <c r="BA2" s="92" t="s">
        <v>2068</v>
      </c>
      <c r="BB2" s="92" t="s">
        <v>3</v>
      </c>
      <c r="BC2" s="92" t="s">
        <v>2069</v>
      </c>
      <c r="BD2" s="92" t="s">
        <v>79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93"/>
      <c r="J3" s="19"/>
      <c r="K3" s="20"/>
      <c r="AT3" s="17" t="s">
        <v>79</v>
      </c>
      <c r="AZ3" s="92" t="s">
        <v>2070</v>
      </c>
      <c r="BA3" s="92" t="s">
        <v>2071</v>
      </c>
      <c r="BB3" s="92" t="s">
        <v>3</v>
      </c>
      <c r="BC3" s="92" t="s">
        <v>2072</v>
      </c>
      <c r="BD3" s="92" t="s">
        <v>79</v>
      </c>
    </row>
    <row r="4" spans="1:70" ht="36.950000000000003" customHeight="1" x14ac:dyDescent="0.3">
      <c r="B4" s="21"/>
      <c r="C4" s="22"/>
      <c r="D4" s="23" t="s">
        <v>97</v>
      </c>
      <c r="E4" s="22"/>
      <c r="F4" s="22"/>
      <c r="G4" s="22"/>
      <c r="H4" s="22"/>
      <c r="I4" s="94"/>
      <c r="J4" s="22"/>
      <c r="K4" s="24"/>
      <c r="M4" s="25" t="s">
        <v>12</v>
      </c>
      <c r="AT4" s="17" t="s">
        <v>4</v>
      </c>
      <c r="AZ4" s="92" t="s">
        <v>104</v>
      </c>
      <c r="BA4" s="92" t="s">
        <v>2073</v>
      </c>
      <c r="BB4" s="92" t="s">
        <v>3</v>
      </c>
      <c r="BC4" s="92" t="s">
        <v>2074</v>
      </c>
      <c r="BD4" s="92" t="s">
        <v>79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94"/>
      <c r="J5" s="22"/>
      <c r="K5" s="24"/>
      <c r="AZ5" s="92" t="s">
        <v>142</v>
      </c>
      <c r="BA5" s="92" t="s">
        <v>2075</v>
      </c>
      <c r="BB5" s="92" t="s">
        <v>3</v>
      </c>
      <c r="BC5" s="92" t="s">
        <v>2076</v>
      </c>
      <c r="BD5" s="92" t="s">
        <v>79</v>
      </c>
    </row>
    <row r="6" spans="1:70" x14ac:dyDescent="0.3">
      <c r="B6" s="21"/>
      <c r="C6" s="22"/>
      <c r="D6" s="30" t="s">
        <v>18</v>
      </c>
      <c r="E6" s="22"/>
      <c r="F6" s="22"/>
      <c r="G6" s="22"/>
      <c r="H6" s="22"/>
      <c r="I6" s="94"/>
      <c r="J6" s="22"/>
      <c r="K6" s="24"/>
    </row>
    <row r="7" spans="1:70" ht="22.5" customHeight="1" x14ac:dyDescent="0.3">
      <c r="B7" s="21"/>
      <c r="C7" s="22"/>
      <c r="D7" s="22"/>
      <c r="E7" s="270" t="str">
        <f>'Rekapitulace stavby'!K6</f>
        <v>Zimní expozice žiraf síťovaných ZOO Dvůr Králové a.s</v>
      </c>
      <c r="F7" s="238"/>
      <c r="G7" s="238"/>
      <c r="H7" s="238"/>
      <c r="I7" s="94"/>
      <c r="J7" s="22"/>
      <c r="K7" s="24"/>
    </row>
    <row r="8" spans="1:70" s="1" customFormat="1" x14ac:dyDescent="0.3">
      <c r="B8" s="34"/>
      <c r="C8" s="35"/>
      <c r="D8" s="30" t="s">
        <v>110</v>
      </c>
      <c r="E8" s="35"/>
      <c r="F8" s="35"/>
      <c r="G8" s="35"/>
      <c r="H8" s="35"/>
      <c r="I8" s="95"/>
      <c r="J8" s="35"/>
      <c r="K8" s="38"/>
    </row>
    <row r="9" spans="1:70" s="1" customFormat="1" ht="36.950000000000003" customHeight="1" x14ac:dyDescent="0.3">
      <c r="B9" s="34"/>
      <c r="C9" s="35"/>
      <c r="D9" s="35"/>
      <c r="E9" s="271" t="s">
        <v>2077</v>
      </c>
      <c r="F9" s="245"/>
      <c r="G9" s="245"/>
      <c r="H9" s="245"/>
      <c r="I9" s="95"/>
      <c r="J9" s="35"/>
      <c r="K9" s="38"/>
    </row>
    <row r="10" spans="1:70" s="1" customFormat="1" ht="13.5" x14ac:dyDescent="0.3">
      <c r="B10" s="34"/>
      <c r="C10" s="35"/>
      <c r="D10" s="35"/>
      <c r="E10" s="35"/>
      <c r="F10" s="35"/>
      <c r="G10" s="35"/>
      <c r="H10" s="35"/>
      <c r="I10" s="95"/>
      <c r="J10" s="35"/>
      <c r="K10" s="38"/>
    </row>
    <row r="11" spans="1:70" s="1" customFormat="1" ht="14.45" customHeight="1" x14ac:dyDescent="0.3">
      <c r="B11" s="34"/>
      <c r="C11" s="35"/>
      <c r="D11" s="30" t="s">
        <v>20</v>
      </c>
      <c r="E11" s="35"/>
      <c r="F11" s="28" t="s">
        <v>3</v>
      </c>
      <c r="G11" s="35"/>
      <c r="H11" s="35"/>
      <c r="I11" s="96" t="s">
        <v>21</v>
      </c>
      <c r="J11" s="28" t="s">
        <v>3</v>
      </c>
      <c r="K11" s="38"/>
    </row>
    <row r="12" spans="1:70" s="1" customFormat="1" ht="14.45" customHeight="1" x14ac:dyDescent="0.3">
      <c r="B12" s="34"/>
      <c r="C12" s="35"/>
      <c r="D12" s="30" t="s">
        <v>22</v>
      </c>
      <c r="E12" s="35"/>
      <c r="F12" s="28" t="s">
        <v>23</v>
      </c>
      <c r="G12" s="35"/>
      <c r="H12" s="35"/>
      <c r="I12" s="96" t="s">
        <v>24</v>
      </c>
      <c r="J12" s="97" t="str">
        <f>'Rekapitulace stavby'!AN8</f>
        <v>30.6.2017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95"/>
      <c r="J13" s="35"/>
      <c r="K13" s="38"/>
    </row>
    <row r="14" spans="1:70" s="1" customFormat="1" ht="14.45" customHeight="1" x14ac:dyDescent="0.3">
      <c r="B14" s="34"/>
      <c r="C14" s="35"/>
      <c r="D14" s="30" t="s">
        <v>28</v>
      </c>
      <c r="E14" s="35"/>
      <c r="F14" s="35"/>
      <c r="G14" s="35"/>
      <c r="H14" s="35"/>
      <c r="I14" s="96" t="s">
        <v>29</v>
      </c>
      <c r="J14" s="28" t="s">
        <v>3</v>
      </c>
      <c r="K14" s="38"/>
    </row>
    <row r="15" spans="1:70" s="1" customFormat="1" ht="18" customHeight="1" x14ac:dyDescent="0.3">
      <c r="B15" s="34"/>
      <c r="C15" s="35"/>
      <c r="D15" s="35"/>
      <c r="E15" s="28" t="s">
        <v>30</v>
      </c>
      <c r="F15" s="35"/>
      <c r="G15" s="35"/>
      <c r="H15" s="35"/>
      <c r="I15" s="96" t="s">
        <v>31</v>
      </c>
      <c r="J15" s="28" t="s">
        <v>3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95"/>
      <c r="J16" s="35"/>
      <c r="K16" s="38"/>
    </row>
    <row r="17" spans="2:11" s="1" customFormat="1" ht="14.45" customHeight="1" x14ac:dyDescent="0.3">
      <c r="B17" s="34"/>
      <c r="C17" s="35"/>
      <c r="D17" s="30" t="s">
        <v>32</v>
      </c>
      <c r="E17" s="35"/>
      <c r="F17" s="35"/>
      <c r="G17" s="35"/>
      <c r="H17" s="35"/>
      <c r="I17" s="96" t="s">
        <v>29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6" t="s">
        <v>31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95"/>
      <c r="J19" s="35"/>
      <c r="K19" s="38"/>
    </row>
    <row r="20" spans="2:11" s="1" customFormat="1" ht="14.45" customHeight="1" x14ac:dyDescent="0.3">
      <c r="B20" s="34"/>
      <c r="C20" s="35"/>
      <c r="D20" s="30" t="s">
        <v>34</v>
      </c>
      <c r="E20" s="35"/>
      <c r="F20" s="35"/>
      <c r="G20" s="35"/>
      <c r="H20" s="35"/>
      <c r="I20" s="96" t="s">
        <v>29</v>
      </c>
      <c r="J20" s="28" t="s">
        <v>3</v>
      </c>
      <c r="K20" s="38"/>
    </row>
    <row r="21" spans="2:11" s="1" customFormat="1" ht="18" customHeight="1" x14ac:dyDescent="0.3">
      <c r="B21" s="34"/>
      <c r="C21" s="35"/>
      <c r="D21" s="35"/>
      <c r="E21" s="28" t="s">
        <v>1862</v>
      </c>
      <c r="F21" s="35"/>
      <c r="G21" s="35"/>
      <c r="H21" s="35"/>
      <c r="I21" s="96" t="s">
        <v>31</v>
      </c>
      <c r="J21" s="28" t="s">
        <v>3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95"/>
      <c r="J22" s="35"/>
      <c r="K22" s="38"/>
    </row>
    <row r="23" spans="2:11" s="1" customFormat="1" ht="14.45" customHeight="1" x14ac:dyDescent="0.3">
      <c r="B23" s="34"/>
      <c r="C23" s="35"/>
      <c r="D23" s="30" t="s">
        <v>37</v>
      </c>
      <c r="E23" s="35"/>
      <c r="F23" s="35"/>
      <c r="G23" s="35"/>
      <c r="H23" s="35"/>
      <c r="I23" s="95"/>
      <c r="J23" s="35"/>
      <c r="K23" s="38"/>
    </row>
    <row r="24" spans="2:11" s="6" customFormat="1" ht="22.5" customHeight="1" x14ac:dyDescent="0.3">
      <c r="B24" s="98"/>
      <c r="C24" s="99"/>
      <c r="D24" s="99"/>
      <c r="E24" s="241" t="s">
        <v>3</v>
      </c>
      <c r="F24" s="272"/>
      <c r="G24" s="272"/>
      <c r="H24" s="272"/>
      <c r="I24" s="100"/>
      <c r="J24" s="99"/>
      <c r="K24" s="101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9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103"/>
      <c r="J26" s="61"/>
      <c r="K26" s="104"/>
    </row>
    <row r="27" spans="2:11" s="1" customFormat="1" ht="25.35" customHeight="1" x14ac:dyDescent="0.3">
      <c r="B27" s="34"/>
      <c r="C27" s="35"/>
      <c r="D27" s="105" t="s">
        <v>38</v>
      </c>
      <c r="E27" s="35"/>
      <c r="F27" s="35"/>
      <c r="G27" s="35"/>
      <c r="H27" s="35"/>
      <c r="I27" s="95"/>
      <c r="J27" s="106">
        <f>ROUND(J84,0)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103"/>
      <c r="J28" s="61"/>
      <c r="K28" s="104"/>
    </row>
    <row r="29" spans="2:11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107" t="s">
        <v>39</v>
      </c>
      <c r="J29" s="39" t="s">
        <v>41</v>
      </c>
      <c r="K29" s="38"/>
    </row>
    <row r="30" spans="2:11" s="1" customFormat="1" ht="14.45" customHeight="1" x14ac:dyDescent="0.3">
      <c r="B30" s="34"/>
      <c r="C30" s="35"/>
      <c r="D30" s="42" t="s">
        <v>42</v>
      </c>
      <c r="E30" s="42" t="s">
        <v>43</v>
      </c>
      <c r="F30" s="108">
        <f>ROUND(SUM(BE84:BE265), 0)</f>
        <v>0</v>
      </c>
      <c r="G30" s="35"/>
      <c r="H30" s="35"/>
      <c r="I30" s="109">
        <v>0.21</v>
      </c>
      <c r="J30" s="108">
        <f>ROUND(ROUND((SUM(BE84:BE265)),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44</v>
      </c>
      <c r="F31" s="108">
        <f>ROUND(SUM(BF84:BF265), 0)</f>
        <v>0</v>
      </c>
      <c r="G31" s="35"/>
      <c r="H31" s="35"/>
      <c r="I31" s="109">
        <v>0.15</v>
      </c>
      <c r="J31" s="108">
        <f>ROUND(ROUND((SUM(BF84:BF265)),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45</v>
      </c>
      <c r="F32" s="108">
        <f>ROUND(SUM(BG84:BG265), 0)</f>
        <v>0</v>
      </c>
      <c r="G32" s="35"/>
      <c r="H32" s="35"/>
      <c r="I32" s="109">
        <v>0.21</v>
      </c>
      <c r="J32" s="108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46</v>
      </c>
      <c r="F33" s="108">
        <f>ROUND(SUM(BH84:BH265), 0)</f>
        <v>0</v>
      </c>
      <c r="G33" s="35"/>
      <c r="H33" s="35"/>
      <c r="I33" s="109">
        <v>0.15</v>
      </c>
      <c r="J33" s="108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47</v>
      </c>
      <c r="F34" s="108">
        <f>ROUND(SUM(BI84:BI265), 0)</f>
        <v>0</v>
      </c>
      <c r="G34" s="35"/>
      <c r="H34" s="35"/>
      <c r="I34" s="109">
        <v>0</v>
      </c>
      <c r="J34" s="108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95"/>
      <c r="J35" s="35"/>
      <c r="K35" s="38"/>
    </row>
    <row r="36" spans="2:11" s="1" customFormat="1" ht="25.35" customHeight="1" x14ac:dyDescent="0.3">
      <c r="B36" s="34"/>
      <c r="C36" s="110"/>
      <c r="D36" s="111" t="s">
        <v>48</v>
      </c>
      <c r="E36" s="64"/>
      <c r="F36" s="64"/>
      <c r="G36" s="112" t="s">
        <v>49</v>
      </c>
      <c r="H36" s="113" t="s">
        <v>50</v>
      </c>
      <c r="I36" s="114"/>
      <c r="J36" s="115">
        <f>SUM(J27:J34)</f>
        <v>0</v>
      </c>
      <c r="K36" s="116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17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118"/>
      <c r="J41" s="53"/>
      <c r="K41" s="119"/>
    </row>
    <row r="42" spans="2:11" s="1" customFormat="1" ht="36.950000000000003" customHeight="1" x14ac:dyDescent="0.3">
      <c r="B42" s="34"/>
      <c r="C42" s="23" t="s">
        <v>208</v>
      </c>
      <c r="D42" s="35"/>
      <c r="E42" s="35"/>
      <c r="F42" s="35"/>
      <c r="G42" s="35"/>
      <c r="H42" s="35"/>
      <c r="I42" s="9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95"/>
      <c r="J43" s="35"/>
      <c r="K43" s="38"/>
    </row>
    <row r="44" spans="2:11" s="1" customFormat="1" ht="14.45" customHeight="1" x14ac:dyDescent="0.3">
      <c r="B44" s="34"/>
      <c r="C44" s="30" t="s">
        <v>18</v>
      </c>
      <c r="D44" s="35"/>
      <c r="E44" s="35"/>
      <c r="F44" s="35"/>
      <c r="G44" s="35"/>
      <c r="H44" s="35"/>
      <c r="I44" s="95"/>
      <c r="J44" s="35"/>
      <c r="K44" s="38"/>
    </row>
    <row r="45" spans="2:11" s="1" customFormat="1" ht="22.5" customHeight="1" x14ac:dyDescent="0.3">
      <c r="B45" s="34"/>
      <c r="C45" s="35"/>
      <c r="D45" s="35"/>
      <c r="E45" s="270" t="str">
        <f>E7</f>
        <v>Zimní expozice žiraf síťovaných ZOO Dvůr Králové a.s</v>
      </c>
      <c r="F45" s="245"/>
      <c r="G45" s="245"/>
      <c r="H45" s="245"/>
      <c r="I45" s="95"/>
      <c r="J45" s="35"/>
      <c r="K45" s="38"/>
    </row>
    <row r="46" spans="2:11" s="1" customFormat="1" ht="14.45" customHeight="1" x14ac:dyDescent="0.3">
      <c r="B46" s="34"/>
      <c r="C46" s="30" t="s">
        <v>110</v>
      </c>
      <c r="D46" s="35"/>
      <c r="E46" s="35"/>
      <c r="F46" s="35"/>
      <c r="G46" s="35"/>
      <c r="H46" s="35"/>
      <c r="I46" s="95"/>
      <c r="J46" s="35"/>
      <c r="K46" s="38"/>
    </row>
    <row r="47" spans="2:11" s="1" customFormat="1" ht="23.25" customHeight="1" x14ac:dyDescent="0.3">
      <c r="B47" s="34"/>
      <c r="C47" s="35"/>
      <c r="D47" s="35"/>
      <c r="E47" s="271" t="str">
        <f>E9</f>
        <v>4 - Venkovní rozvody vody a kanalizací</v>
      </c>
      <c r="F47" s="245"/>
      <c r="G47" s="245"/>
      <c r="H47" s="245"/>
      <c r="I47" s="9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95"/>
      <c r="J48" s="35"/>
      <c r="K48" s="38"/>
    </row>
    <row r="49" spans="2:47" s="1" customFormat="1" ht="18" customHeight="1" x14ac:dyDescent="0.3">
      <c r="B49" s="34"/>
      <c r="C49" s="30" t="s">
        <v>22</v>
      </c>
      <c r="D49" s="35"/>
      <c r="E49" s="35"/>
      <c r="F49" s="28" t="str">
        <f>F12</f>
        <v>Dvůr Králové nad Labem</v>
      </c>
      <c r="G49" s="35"/>
      <c r="H49" s="35"/>
      <c r="I49" s="96" t="s">
        <v>24</v>
      </c>
      <c r="J49" s="97" t="str">
        <f>IF(J12="","",J12)</f>
        <v>30.6.2017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95"/>
      <c r="J50" s="35"/>
      <c r="K50" s="38"/>
    </row>
    <row r="51" spans="2:47" s="1" customFormat="1" x14ac:dyDescent="0.3">
      <c r="B51" s="34"/>
      <c r="C51" s="30" t="s">
        <v>28</v>
      </c>
      <c r="D51" s="35"/>
      <c r="E51" s="35"/>
      <c r="F51" s="28" t="str">
        <f>E15</f>
        <v>ZOO Dvůr Králové a.s., Štefánikova 1029, D.K.n.L.</v>
      </c>
      <c r="G51" s="35"/>
      <c r="H51" s="35"/>
      <c r="I51" s="96" t="s">
        <v>34</v>
      </c>
      <c r="J51" s="28" t="str">
        <f>E21</f>
        <v>JIKA-CZ s.r.o., Dlouhá 101, Hradec Králové 3</v>
      </c>
      <c r="K51" s="38"/>
    </row>
    <row r="52" spans="2:47" s="1" customFormat="1" ht="14.45" customHeight="1" x14ac:dyDescent="0.3">
      <c r="B52" s="34"/>
      <c r="C52" s="30" t="s">
        <v>32</v>
      </c>
      <c r="D52" s="35"/>
      <c r="E52" s="35"/>
      <c r="F52" s="28" t="str">
        <f>IF(E18="","",E18)</f>
        <v/>
      </c>
      <c r="G52" s="35"/>
      <c r="H52" s="35"/>
      <c r="I52" s="95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95"/>
      <c r="J53" s="35"/>
      <c r="K53" s="38"/>
    </row>
    <row r="54" spans="2:47" s="1" customFormat="1" ht="29.25" customHeight="1" x14ac:dyDescent="0.3">
      <c r="B54" s="34"/>
      <c r="C54" s="120" t="s">
        <v>209</v>
      </c>
      <c r="D54" s="110"/>
      <c r="E54" s="110"/>
      <c r="F54" s="110"/>
      <c r="G54" s="110"/>
      <c r="H54" s="110"/>
      <c r="I54" s="121"/>
      <c r="J54" s="122" t="s">
        <v>210</v>
      </c>
      <c r="K54" s="12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95"/>
      <c r="J55" s="35"/>
      <c r="K55" s="38"/>
    </row>
    <row r="56" spans="2:47" s="1" customFormat="1" ht="29.25" customHeight="1" x14ac:dyDescent="0.3">
      <c r="B56" s="34"/>
      <c r="C56" s="124" t="s">
        <v>211</v>
      </c>
      <c r="D56" s="35"/>
      <c r="E56" s="35"/>
      <c r="F56" s="35"/>
      <c r="G56" s="35"/>
      <c r="H56" s="35"/>
      <c r="I56" s="95"/>
      <c r="J56" s="106">
        <f>J84</f>
        <v>0</v>
      </c>
      <c r="K56" s="38"/>
      <c r="AU56" s="17" t="s">
        <v>212</v>
      </c>
    </row>
    <row r="57" spans="2:47" s="7" customFormat="1" ht="24.95" customHeight="1" x14ac:dyDescent="0.3">
      <c r="B57" s="125"/>
      <c r="C57" s="126"/>
      <c r="D57" s="127" t="s">
        <v>213</v>
      </c>
      <c r="E57" s="128"/>
      <c r="F57" s="128"/>
      <c r="G57" s="128"/>
      <c r="H57" s="128"/>
      <c r="I57" s="129"/>
      <c r="J57" s="130">
        <f>J85</f>
        <v>0</v>
      </c>
      <c r="K57" s="131"/>
    </row>
    <row r="58" spans="2:47" s="8" customFormat="1" ht="19.899999999999999" customHeight="1" x14ac:dyDescent="0.3">
      <c r="B58" s="132"/>
      <c r="C58" s="133"/>
      <c r="D58" s="134" t="s">
        <v>214</v>
      </c>
      <c r="E58" s="135"/>
      <c r="F58" s="135"/>
      <c r="G58" s="135"/>
      <c r="H58" s="135"/>
      <c r="I58" s="136"/>
      <c r="J58" s="137">
        <f>J86</f>
        <v>0</v>
      </c>
      <c r="K58" s="138"/>
    </row>
    <row r="59" spans="2:47" s="8" customFormat="1" ht="19.899999999999999" customHeight="1" x14ac:dyDescent="0.3">
      <c r="B59" s="132"/>
      <c r="C59" s="133"/>
      <c r="D59" s="134" t="s">
        <v>217</v>
      </c>
      <c r="E59" s="135"/>
      <c r="F59" s="135"/>
      <c r="G59" s="135"/>
      <c r="H59" s="135"/>
      <c r="I59" s="136"/>
      <c r="J59" s="137">
        <f>J148</f>
        <v>0</v>
      </c>
      <c r="K59" s="138"/>
    </row>
    <row r="60" spans="2:47" s="8" customFormat="1" ht="19.899999999999999" customHeight="1" x14ac:dyDescent="0.3">
      <c r="B60" s="132"/>
      <c r="C60" s="133"/>
      <c r="D60" s="134" t="s">
        <v>2078</v>
      </c>
      <c r="E60" s="135"/>
      <c r="F60" s="135"/>
      <c r="G60" s="135"/>
      <c r="H60" s="135"/>
      <c r="I60" s="136"/>
      <c r="J60" s="137">
        <f>J157</f>
        <v>0</v>
      </c>
      <c r="K60" s="138"/>
    </row>
    <row r="61" spans="2:47" s="8" customFormat="1" ht="19.899999999999999" customHeight="1" x14ac:dyDescent="0.3">
      <c r="B61" s="132"/>
      <c r="C61" s="133"/>
      <c r="D61" s="134" t="s">
        <v>220</v>
      </c>
      <c r="E61" s="135"/>
      <c r="F61" s="135"/>
      <c r="G61" s="135"/>
      <c r="H61" s="135"/>
      <c r="I61" s="136"/>
      <c r="J61" s="137">
        <f>J250</f>
        <v>0</v>
      </c>
      <c r="K61" s="138"/>
    </row>
    <row r="62" spans="2:47" s="8" customFormat="1" ht="19.899999999999999" customHeight="1" x14ac:dyDescent="0.3">
      <c r="B62" s="132"/>
      <c r="C62" s="133"/>
      <c r="D62" s="134" t="s">
        <v>222</v>
      </c>
      <c r="E62" s="135"/>
      <c r="F62" s="135"/>
      <c r="G62" s="135"/>
      <c r="H62" s="135"/>
      <c r="I62" s="136"/>
      <c r="J62" s="137">
        <f>J255</f>
        <v>0</v>
      </c>
      <c r="K62" s="138"/>
    </row>
    <row r="63" spans="2:47" s="8" customFormat="1" ht="19.899999999999999" customHeight="1" x14ac:dyDescent="0.3">
      <c r="B63" s="132"/>
      <c r="C63" s="133"/>
      <c r="D63" s="134" t="s">
        <v>223</v>
      </c>
      <c r="E63" s="135"/>
      <c r="F63" s="135"/>
      <c r="G63" s="135"/>
      <c r="H63" s="135"/>
      <c r="I63" s="136"/>
      <c r="J63" s="137">
        <f>J260</f>
        <v>0</v>
      </c>
      <c r="K63" s="138"/>
    </row>
    <row r="64" spans="2:47" s="7" customFormat="1" ht="24.95" customHeight="1" x14ac:dyDescent="0.3">
      <c r="B64" s="125"/>
      <c r="C64" s="126"/>
      <c r="D64" s="127" t="s">
        <v>1896</v>
      </c>
      <c r="E64" s="128"/>
      <c r="F64" s="128"/>
      <c r="G64" s="128"/>
      <c r="H64" s="128"/>
      <c r="I64" s="129"/>
      <c r="J64" s="130">
        <f>J263</f>
        <v>0</v>
      </c>
      <c r="K64" s="131"/>
    </row>
    <row r="65" spans="2:12" s="1" customFormat="1" ht="21.75" customHeight="1" x14ac:dyDescent="0.3">
      <c r="B65" s="34"/>
      <c r="C65" s="35"/>
      <c r="D65" s="35"/>
      <c r="E65" s="35"/>
      <c r="F65" s="35"/>
      <c r="G65" s="35"/>
      <c r="H65" s="35"/>
      <c r="I65" s="95"/>
      <c r="J65" s="35"/>
      <c r="K65" s="38"/>
    </row>
    <row r="66" spans="2:12" s="1" customFormat="1" ht="6.95" customHeight="1" x14ac:dyDescent="0.3">
      <c r="B66" s="49"/>
      <c r="C66" s="50"/>
      <c r="D66" s="50"/>
      <c r="E66" s="50"/>
      <c r="F66" s="50"/>
      <c r="G66" s="50"/>
      <c r="H66" s="50"/>
      <c r="I66" s="117"/>
      <c r="J66" s="50"/>
      <c r="K66" s="51"/>
    </row>
    <row r="70" spans="2:12" s="1" customFormat="1" ht="6.95" customHeight="1" x14ac:dyDescent="0.3">
      <c r="B70" s="52"/>
      <c r="C70" s="53"/>
      <c r="D70" s="53"/>
      <c r="E70" s="53"/>
      <c r="F70" s="53"/>
      <c r="G70" s="53"/>
      <c r="H70" s="53"/>
      <c r="I70" s="118"/>
      <c r="J70" s="53"/>
      <c r="K70" s="53"/>
      <c r="L70" s="34"/>
    </row>
    <row r="71" spans="2:12" s="1" customFormat="1" ht="36.950000000000003" customHeight="1" x14ac:dyDescent="0.3">
      <c r="B71" s="34"/>
      <c r="C71" s="54" t="s">
        <v>238</v>
      </c>
      <c r="L71" s="34"/>
    </row>
    <row r="72" spans="2:12" s="1" customFormat="1" ht="6.95" customHeight="1" x14ac:dyDescent="0.3">
      <c r="B72" s="34"/>
      <c r="L72" s="34"/>
    </row>
    <row r="73" spans="2:12" s="1" customFormat="1" ht="14.45" customHeight="1" x14ac:dyDescent="0.3">
      <c r="B73" s="34"/>
      <c r="C73" s="56" t="s">
        <v>18</v>
      </c>
      <c r="L73" s="34"/>
    </row>
    <row r="74" spans="2:12" s="1" customFormat="1" ht="22.5" customHeight="1" x14ac:dyDescent="0.3">
      <c r="B74" s="34"/>
      <c r="E74" s="273" t="str">
        <f>E7</f>
        <v>Zimní expozice žiraf síťovaných ZOO Dvůr Králové a.s</v>
      </c>
      <c r="F74" s="235"/>
      <c r="G74" s="235"/>
      <c r="H74" s="235"/>
      <c r="L74" s="34"/>
    </row>
    <row r="75" spans="2:12" s="1" customFormat="1" ht="14.45" customHeight="1" x14ac:dyDescent="0.3">
      <c r="B75" s="34"/>
      <c r="C75" s="56" t="s">
        <v>110</v>
      </c>
      <c r="L75" s="34"/>
    </row>
    <row r="76" spans="2:12" s="1" customFormat="1" ht="23.25" customHeight="1" x14ac:dyDescent="0.3">
      <c r="B76" s="34"/>
      <c r="E76" s="253" t="str">
        <f>E9</f>
        <v>4 - Venkovní rozvody vody a kanalizací</v>
      </c>
      <c r="F76" s="235"/>
      <c r="G76" s="235"/>
      <c r="H76" s="235"/>
      <c r="L76" s="34"/>
    </row>
    <row r="77" spans="2:12" s="1" customFormat="1" ht="6.95" customHeight="1" x14ac:dyDescent="0.3">
      <c r="B77" s="34"/>
      <c r="L77" s="34"/>
    </row>
    <row r="78" spans="2:12" s="1" customFormat="1" ht="18" customHeight="1" x14ac:dyDescent="0.3">
      <c r="B78" s="34"/>
      <c r="C78" s="56" t="s">
        <v>22</v>
      </c>
      <c r="F78" s="139" t="str">
        <f>F12</f>
        <v>Dvůr Králové nad Labem</v>
      </c>
      <c r="I78" s="140" t="s">
        <v>24</v>
      </c>
      <c r="J78" s="60" t="str">
        <f>IF(J12="","",J12)</f>
        <v>30.6.2017</v>
      </c>
      <c r="L78" s="34"/>
    </row>
    <row r="79" spans="2:12" s="1" customFormat="1" ht="6.95" customHeight="1" x14ac:dyDescent="0.3">
      <c r="B79" s="34"/>
      <c r="L79" s="34"/>
    </row>
    <row r="80" spans="2:12" s="1" customFormat="1" x14ac:dyDescent="0.3">
      <c r="B80" s="34"/>
      <c r="C80" s="56" t="s">
        <v>28</v>
      </c>
      <c r="F80" s="139" t="str">
        <f>E15</f>
        <v>ZOO Dvůr Králové a.s., Štefánikova 1029, D.K.n.L.</v>
      </c>
      <c r="I80" s="140" t="s">
        <v>34</v>
      </c>
      <c r="J80" s="139" t="str">
        <f>E21</f>
        <v>JIKA-CZ s.r.o., Dlouhá 101, Hradec Králové 3</v>
      </c>
      <c r="L80" s="34"/>
    </row>
    <row r="81" spans="2:65" s="1" customFormat="1" ht="14.45" customHeight="1" x14ac:dyDescent="0.3">
      <c r="B81" s="34"/>
      <c r="C81" s="56" t="s">
        <v>32</v>
      </c>
      <c r="F81" s="139" t="str">
        <f>IF(E18="","",E18)</f>
        <v/>
      </c>
      <c r="L81" s="34"/>
    </row>
    <row r="82" spans="2:65" s="1" customFormat="1" ht="10.35" customHeight="1" x14ac:dyDescent="0.3">
      <c r="B82" s="34"/>
      <c r="L82" s="34"/>
    </row>
    <row r="83" spans="2:65" s="9" customFormat="1" ht="29.25" customHeight="1" x14ac:dyDescent="0.3">
      <c r="B83" s="141"/>
      <c r="C83" s="142" t="s">
        <v>239</v>
      </c>
      <c r="D83" s="143" t="s">
        <v>57</v>
      </c>
      <c r="E83" s="143" t="s">
        <v>53</v>
      </c>
      <c r="F83" s="143" t="s">
        <v>240</v>
      </c>
      <c r="G83" s="143" t="s">
        <v>241</v>
      </c>
      <c r="H83" s="143" t="s">
        <v>242</v>
      </c>
      <c r="I83" s="144" t="s">
        <v>243</v>
      </c>
      <c r="J83" s="143" t="s">
        <v>210</v>
      </c>
      <c r="K83" s="145" t="s">
        <v>244</v>
      </c>
      <c r="L83" s="141"/>
      <c r="M83" s="66" t="s">
        <v>245</v>
      </c>
      <c r="N83" s="67" t="s">
        <v>42</v>
      </c>
      <c r="O83" s="67" t="s">
        <v>246</v>
      </c>
      <c r="P83" s="67" t="s">
        <v>247</v>
      </c>
      <c r="Q83" s="67" t="s">
        <v>248</v>
      </c>
      <c r="R83" s="67" t="s">
        <v>249</v>
      </c>
      <c r="S83" s="67" t="s">
        <v>250</v>
      </c>
      <c r="T83" s="68" t="s">
        <v>251</v>
      </c>
    </row>
    <row r="84" spans="2:65" s="1" customFormat="1" ht="29.25" customHeight="1" x14ac:dyDescent="0.35">
      <c r="B84" s="34"/>
      <c r="C84" s="70" t="s">
        <v>211</v>
      </c>
      <c r="J84" s="146">
        <f>BK84</f>
        <v>0</v>
      </c>
      <c r="L84" s="34"/>
      <c r="M84" s="69"/>
      <c r="N84" s="61"/>
      <c r="O84" s="61"/>
      <c r="P84" s="147">
        <f>P85+P263</f>
        <v>0</v>
      </c>
      <c r="Q84" s="61"/>
      <c r="R84" s="147">
        <f>R85+R263</f>
        <v>159.69670652600001</v>
      </c>
      <c r="S84" s="61"/>
      <c r="T84" s="148">
        <f>T85+T263</f>
        <v>2.9125000000000001</v>
      </c>
      <c r="AT84" s="17" t="s">
        <v>71</v>
      </c>
      <c r="AU84" s="17" t="s">
        <v>212</v>
      </c>
      <c r="BK84" s="149">
        <f>BK85+BK263</f>
        <v>0</v>
      </c>
    </row>
    <row r="85" spans="2:65" s="10" customFormat="1" ht="37.35" customHeight="1" x14ac:dyDescent="0.35">
      <c r="B85" s="150"/>
      <c r="D85" s="151" t="s">
        <v>71</v>
      </c>
      <c r="E85" s="152" t="s">
        <v>252</v>
      </c>
      <c r="F85" s="152" t="s">
        <v>253</v>
      </c>
      <c r="I85" s="153"/>
      <c r="J85" s="154">
        <f>BK85</f>
        <v>0</v>
      </c>
      <c r="L85" s="150"/>
      <c r="M85" s="155"/>
      <c r="N85" s="156"/>
      <c r="O85" s="156"/>
      <c r="P85" s="157">
        <f>P86+P148+P157+P250+P255+P260</f>
        <v>0</v>
      </c>
      <c r="Q85" s="156"/>
      <c r="R85" s="157">
        <f>R86+R148+R157+R250+R255+R260</f>
        <v>159.69670652600001</v>
      </c>
      <c r="S85" s="156"/>
      <c r="T85" s="158">
        <f>T86+T148+T157+T250+T255+T260</f>
        <v>2.9125000000000001</v>
      </c>
      <c r="AR85" s="151" t="s">
        <v>9</v>
      </c>
      <c r="AT85" s="159" t="s">
        <v>71</v>
      </c>
      <c r="AU85" s="159" t="s">
        <v>72</v>
      </c>
      <c r="AY85" s="151" t="s">
        <v>254</v>
      </c>
      <c r="BK85" s="160">
        <f>BK86+BK148+BK157+BK250+BK255+BK260</f>
        <v>0</v>
      </c>
    </row>
    <row r="86" spans="2:65" s="10" customFormat="1" ht="19.899999999999999" customHeight="1" x14ac:dyDescent="0.3">
      <c r="B86" s="150"/>
      <c r="D86" s="161" t="s">
        <v>71</v>
      </c>
      <c r="E86" s="162" t="s">
        <v>9</v>
      </c>
      <c r="F86" s="162" t="s">
        <v>255</v>
      </c>
      <c r="I86" s="153"/>
      <c r="J86" s="163">
        <f>BK86</f>
        <v>0</v>
      </c>
      <c r="L86" s="150"/>
      <c r="M86" s="155"/>
      <c r="N86" s="156"/>
      <c r="O86" s="156"/>
      <c r="P86" s="157">
        <f>SUM(P87:P147)</f>
        <v>0</v>
      </c>
      <c r="Q86" s="156"/>
      <c r="R86" s="157">
        <f>SUM(R87:R147)</f>
        <v>124.835317076</v>
      </c>
      <c r="S86" s="156"/>
      <c r="T86" s="158">
        <f>SUM(T87:T147)</f>
        <v>0</v>
      </c>
      <c r="AR86" s="151" t="s">
        <v>9</v>
      </c>
      <c r="AT86" s="159" t="s">
        <v>71</v>
      </c>
      <c r="AU86" s="159" t="s">
        <v>9</v>
      </c>
      <c r="AY86" s="151" t="s">
        <v>254</v>
      </c>
      <c r="BK86" s="160">
        <f>SUM(BK87:BK147)</f>
        <v>0</v>
      </c>
    </row>
    <row r="87" spans="2:65" s="1" customFormat="1" ht="22.5" customHeight="1" x14ac:dyDescent="0.3">
      <c r="B87" s="164"/>
      <c r="C87" s="165" t="s">
        <v>9</v>
      </c>
      <c r="D87" s="165" t="s">
        <v>256</v>
      </c>
      <c r="E87" s="166" t="s">
        <v>2079</v>
      </c>
      <c r="F87" s="167" t="s">
        <v>2080</v>
      </c>
      <c r="G87" s="168" t="s">
        <v>269</v>
      </c>
      <c r="H87" s="169">
        <v>298.7</v>
      </c>
      <c r="I87" s="170"/>
      <c r="J87" s="171">
        <f>ROUND(I87*H87,0)</f>
        <v>0</v>
      </c>
      <c r="K87" s="167" t="s">
        <v>260</v>
      </c>
      <c r="L87" s="34"/>
      <c r="M87" s="172" t="s">
        <v>3</v>
      </c>
      <c r="N87" s="173" t="s">
        <v>43</v>
      </c>
      <c r="O87" s="35"/>
      <c r="P87" s="174">
        <f>O87*H87</f>
        <v>0</v>
      </c>
      <c r="Q87" s="174">
        <v>0</v>
      </c>
      <c r="R87" s="174">
        <f>Q87*H87</f>
        <v>0</v>
      </c>
      <c r="S87" s="174">
        <v>0</v>
      </c>
      <c r="T87" s="175">
        <f>S87*H87</f>
        <v>0</v>
      </c>
      <c r="AR87" s="17" t="s">
        <v>85</v>
      </c>
      <c r="AT87" s="17" t="s">
        <v>256</v>
      </c>
      <c r="AU87" s="17" t="s">
        <v>79</v>
      </c>
      <c r="AY87" s="17" t="s">
        <v>254</v>
      </c>
      <c r="BE87" s="176">
        <f>IF(N87="základní",J87,0)</f>
        <v>0</v>
      </c>
      <c r="BF87" s="176">
        <f>IF(N87="snížená",J87,0)</f>
        <v>0</v>
      </c>
      <c r="BG87" s="176">
        <f>IF(N87="zákl. přenesená",J87,0)</f>
        <v>0</v>
      </c>
      <c r="BH87" s="176">
        <f>IF(N87="sníž. přenesená",J87,0)</f>
        <v>0</v>
      </c>
      <c r="BI87" s="176">
        <f>IF(N87="nulová",J87,0)</f>
        <v>0</v>
      </c>
      <c r="BJ87" s="17" t="s">
        <v>9</v>
      </c>
      <c r="BK87" s="176">
        <f>ROUND(I87*H87,0)</f>
        <v>0</v>
      </c>
      <c r="BL87" s="17" t="s">
        <v>85</v>
      </c>
      <c r="BM87" s="17" t="s">
        <v>2081</v>
      </c>
    </row>
    <row r="88" spans="2:65" s="11" customFormat="1" ht="13.5" x14ac:dyDescent="0.3">
      <c r="B88" s="177"/>
      <c r="D88" s="187" t="s">
        <v>263</v>
      </c>
      <c r="E88" s="186" t="s">
        <v>3</v>
      </c>
      <c r="F88" s="188" t="s">
        <v>92</v>
      </c>
      <c r="H88" s="189">
        <v>209.46</v>
      </c>
      <c r="I88" s="182"/>
      <c r="L88" s="177"/>
      <c r="M88" s="183"/>
      <c r="N88" s="184"/>
      <c r="O88" s="184"/>
      <c r="P88" s="184"/>
      <c r="Q88" s="184"/>
      <c r="R88" s="184"/>
      <c r="S88" s="184"/>
      <c r="T88" s="185"/>
      <c r="AT88" s="186" t="s">
        <v>263</v>
      </c>
      <c r="AU88" s="186" t="s">
        <v>79</v>
      </c>
      <c r="AV88" s="11" t="s">
        <v>79</v>
      </c>
      <c r="AW88" s="11" t="s">
        <v>36</v>
      </c>
      <c r="AX88" s="11" t="s">
        <v>72</v>
      </c>
      <c r="AY88" s="186" t="s">
        <v>254</v>
      </c>
    </row>
    <row r="89" spans="2:65" s="11" customFormat="1" ht="13.5" x14ac:dyDescent="0.3">
      <c r="B89" s="177"/>
      <c r="D89" s="187" t="s">
        <v>263</v>
      </c>
      <c r="E89" s="186" t="s">
        <v>3</v>
      </c>
      <c r="F89" s="188" t="s">
        <v>142</v>
      </c>
      <c r="H89" s="189">
        <v>89.24</v>
      </c>
      <c r="I89" s="182"/>
      <c r="L89" s="177"/>
      <c r="M89" s="183"/>
      <c r="N89" s="184"/>
      <c r="O89" s="184"/>
      <c r="P89" s="184"/>
      <c r="Q89" s="184"/>
      <c r="R89" s="184"/>
      <c r="S89" s="184"/>
      <c r="T89" s="185"/>
      <c r="AT89" s="186" t="s">
        <v>263</v>
      </c>
      <c r="AU89" s="186" t="s">
        <v>79</v>
      </c>
      <c r="AV89" s="11" t="s">
        <v>79</v>
      </c>
      <c r="AW89" s="11" t="s">
        <v>36</v>
      </c>
      <c r="AX89" s="11" t="s">
        <v>72</v>
      </c>
      <c r="AY89" s="186" t="s">
        <v>254</v>
      </c>
    </row>
    <row r="90" spans="2:65" s="12" customFormat="1" ht="13.5" x14ac:dyDescent="0.3">
      <c r="B90" s="190"/>
      <c r="D90" s="178" t="s">
        <v>263</v>
      </c>
      <c r="E90" s="191" t="s">
        <v>3</v>
      </c>
      <c r="F90" s="192" t="s">
        <v>277</v>
      </c>
      <c r="H90" s="193">
        <v>298.7</v>
      </c>
      <c r="I90" s="194"/>
      <c r="L90" s="190"/>
      <c r="M90" s="195"/>
      <c r="N90" s="196"/>
      <c r="O90" s="196"/>
      <c r="P90" s="196"/>
      <c r="Q90" s="196"/>
      <c r="R90" s="196"/>
      <c r="S90" s="196"/>
      <c r="T90" s="197"/>
      <c r="AT90" s="198" t="s">
        <v>263</v>
      </c>
      <c r="AU90" s="198" t="s">
        <v>79</v>
      </c>
      <c r="AV90" s="12" t="s">
        <v>82</v>
      </c>
      <c r="AW90" s="12" t="s">
        <v>36</v>
      </c>
      <c r="AX90" s="12" t="s">
        <v>9</v>
      </c>
      <c r="AY90" s="198" t="s">
        <v>254</v>
      </c>
    </row>
    <row r="91" spans="2:65" s="1" customFormat="1" ht="22.5" customHeight="1" x14ac:dyDescent="0.3">
      <c r="B91" s="164"/>
      <c r="C91" s="165" t="s">
        <v>79</v>
      </c>
      <c r="D91" s="165" t="s">
        <v>256</v>
      </c>
      <c r="E91" s="166" t="s">
        <v>278</v>
      </c>
      <c r="F91" s="167" t="s">
        <v>279</v>
      </c>
      <c r="G91" s="168" t="s">
        <v>269</v>
      </c>
      <c r="H91" s="169">
        <v>298.7</v>
      </c>
      <c r="I91" s="170"/>
      <c r="J91" s="171">
        <f>ROUND(I91*H91,0)</f>
        <v>0</v>
      </c>
      <c r="K91" s="167" t="s">
        <v>260</v>
      </c>
      <c r="L91" s="34"/>
      <c r="M91" s="172" t="s">
        <v>3</v>
      </c>
      <c r="N91" s="173" t="s">
        <v>43</v>
      </c>
      <c r="O91" s="35"/>
      <c r="P91" s="174">
        <f>O91*H91</f>
        <v>0</v>
      </c>
      <c r="Q91" s="174">
        <v>0</v>
      </c>
      <c r="R91" s="174">
        <f>Q91*H91</f>
        <v>0</v>
      </c>
      <c r="S91" s="174">
        <v>0</v>
      </c>
      <c r="T91" s="175">
        <f>S91*H91</f>
        <v>0</v>
      </c>
      <c r="AR91" s="17" t="s">
        <v>85</v>
      </c>
      <c r="AT91" s="17" t="s">
        <v>256</v>
      </c>
      <c r="AU91" s="17" t="s">
        <v>79</v>
      </c>
      <c r="AY91" s="17" t="s">
        <v>254</v>
      </c>
      <c r="BE91" s="176">
        <f>IF(N91="základní",J91,0)</f>
        <v>0</v>
      </c>
      <c r="BF91" s="176">
        <f>IF(N91="snížená",J91,0)</f>
        <v>0</v>
      </c>
      <c r="BG91" s="176">
        <f>IF(N91="zákl. přenesená",J91,0)</f>
        <v>0</v>
      </c>
      <c r="BH91" s="176">
        <f>IF(N91="sníž. přenesená",J91,0)</f>
        <v>0</v>
      </c>
      <c r="BI91" s="176">
        <f>IF(N91="nulová",J91,0)</f>
        <v>0</v>
      </c>
      <c r="BJ91" s="17" t="s">
        <v>9</v>
      </c>
      <c r="BK91" s="176">
        <f>ROUND(I91*H91,0)</f>
        <v>0</v>
      </c>
      <c r="BL91" s="17" t="s">
        <v>85</v>
      </c>
      <c r="BM91" s="17" t="s">
        <v>2082</v>
      </c>
    </row>
    <row r="92" spans="2:65" s="11" customFormat="1" ht="13.5" x14ac:dyDescent="0.3">
      <c r="B92" s="177"/>
      <c r="D92" s="187" t="s">
        <v>263</v>
      </c>
      <c r="E92" s="186" t="s">
        <v>3</v>
      </c>
      <c r="F92" s="188" t="s">
        <v>2083</v>
      </c>
      <c r="H92" s="189">
        <v>8.1</v>
      </c>
      <c r="I92" s="182"/>
      <c r="L92" s="177"/>
      <c r="M92" s="183"/>
      <c r="N92" s="184"/>
      <c r="O92" s="184"/>
      <c r="P92" s="184"/>
      <c r="Q92" s="184"/>
      <c r="R92" s="184"/>
      <c r="S92" s="184"/>
      <c r="T92" s="185"/>
      <c r="AT92" s="186" t="s">
        <v>263</v>
      </c>
      <c r="AU92" s="186" t="s">
        <v>79</v>
      </c>
      <c r="AV92" s="11" t="s">
        <v>79</v>
      </c>
      <c r="AW92" s="11" t="s">
        <v>36</v>
      </c>
      <c r="AX92" s="11" t="s">
        <v>72</v>
      </c>
      <c r="AY92" s="186" t="s">
        <v>254</v>
      </c>
    </row>
    <row r="93" spans="2:65" s="11" customFormat="1" ht="13.5" x14ac:dyDescent="0.3">
      <c r="B93" s="177"/>
      <c r="D93" s="187" t="s">
        <v>263</v>
      </c>
      <c r="E93" s="186" t="s">
        <v>3</v>
      </c>
      <c r="F93" s="188" t="s">
        <v>2084</v>
      </c>
      <c r="H93" s="189">
        <v>53.76</v>
      </c>
      <c r="I93" s="182"/>
      <c r="L93" s="177"/>
      <c r="M93" s="183"/>
      <c r="N93" s="184"/>
      <c r="O93" s="184"/>
      <c r="P93" s="184"/>
      <c r="Q93" s="184"/>
      <c r="R93" s="184"/>
      <c r="S93" s="184"/>
      <c r="T93" s="185"/>
      <c r="AT93" s="186" t="s">
        <v>263</v>
      </c>
      <c r="AU93" s="186" t="s">
        <v>79</v>
      </c>
      <c r="AV93" s="11" t="s">
        <v>79</v>
      </c>
      <c r="AW93" s="11" t="s">
        <v>36</v>
      </c>
      <c r="AX93" s="11" t="s">
        <v>72</v>
      </c>
      <c r="AY93" s="186" t="s">
        <v>254</v>
      </c>
    </row>
    <row r="94" spans="2:65" s="11" customFormat="1" ht="13.5" x14ac:dyDescent="0.3">
      <c r="B94" s="177"/>
      <c r="D94" s="187" t="s">
        <v>263</v>
      </c>
      <c r="E94" s="186" t="s">
        <v>3</v>
      </c>
      <c r="F94" s="188" t="s">
        <v>2085</v>
      </c>
      <c r="H94" s="189">
        <v>97.2</v>
      </c>
      <c r="I94" s="182"/>
      <c r="L94" s="177"/>
      <c r="M94" s="183"/>
      <c r="N94" s="184"/>
      <c r="O94" s="184"/>
      <c r="P94" s="184"/>
      <c r="Q94" s="184"/>
      <c r="R94" s="184"/>
      <c r="S94" s="184"/>
      <c r="T94" s="185"/>
      <c r="AT94" s="186" t="s">
        <v>263</v>
      </c>
      <c r="AU94" s="186" t="s">
        <v>79</v>
      </c>
      <c r="AV94" s="11" t="s">
        <v>79</v>
      </c>
      <c r="AW94" s="11" t="s">
        <v>36</v>
      </c>
      <c r="AX94" s="11" t="s">
        <v>72</v>
      </c>
      <c r="AY94" s="186" t="s">
        <v>254</v>
      </c>
    </row>
    <row r="95" spans="2:65" s="11" customFormat="1" ht="13.5" x14ac:dyDescent="0.3">
      <c r="B95" s="177"/>
      <c r="D95" s="187" t="s">
        <v>263</v>
      </c>
      <c r="E95" s="186" t="s">
        <v>3</v>
      </c>
      <c r="F95" s="188" t="s">
        <v>2086</v>
      </c>
      <c r="H95" s="189">
        <v>50.4</v>
      </c>
      <c r="I95" s="182"/>
      <c r="L95" s="177"/>
      <c r="M95" s="183"/>
      <c r="N95" s="184"/>
      <c r="O95" s="184"/>
      <c r="P95" s="184"/>
      <c r="Q95" s="184"/>
      <c r="R95" s="184"/>
      <c r="S95" s="184"/>
      <c r="T95" s="185"/>
      <c r="AT95" s="186" t="s">
        <v>263</v>
      </c>
      <c r="AU95" s="186" t="s">
        <v>79</v>
      </c>
      <c r="AV95" s="11" t="s">
        <v>79</v>
      </c>
      <c r="AW95" s="11" t="s">
        <v>36</v>
      </c>
      <c r="AX95" s="11" t="s">
        <v>72</v>
      </c>
      <c r="AY95" s="186" t="s">
        <v>254</v>
      </c>
    </row>
    <row r="96" spans="2:65" s="12" customFormat="1" ht="13.5" x14ac:dyDescent="0.3">
      <c r="B96" s="190"/>
      <c r="D96" s="187" t="s">
        <v>263</v>
      </c>
      <c r="E96" s="198" t="s">
        <v>92</v>
      </c>
      <c r="F96" s="199" t="s">
        <v>277</v>
      </c>
      <c r="H96" s="200">
        <v>209.46</v>
      </c>
      <c r="I96" s="194"/>
      <c r="L96" s="190"/>
      <c r="M96" s="195"/>
      <c r="N96" s="196"/>
      <c r="O96" s="196"/>
      <c r="P96" s="196"/>
      <c r="Q96" s="196"/>
      <c r="R96" s="196"/>
      <c r="S96" s="196"/>
      <c r="T96" s="197"/>
      <c r="AT96" s="198" t="s">
        <v>263</v>
      </c>
      <c r="AU96" s="198" t="s">
        <v>79</v>
      </c>
      <c r="AV96" s="12" t="s">
        <v>82</v>
      </c>
      <c r="AW96" s="12" t="s">
        <v>36</v>
      </c>
      <c r="AX96" s="12" t="s">
        <v>72</v>
      </c>
      <c r="AY96" s="198" t="s">
        <v>254</v>
      </c>
    </row>
    <row r="97" spans="2:65" s="11" customFormat="1" ht="13.5" x14ac:dyDescent="0.3">
      <c r="B97" s="177"/>
      <c r="D97" s="187" t="s">
        <v>263</v>
      </c>
      <c r="E97" s="186" t="s">
        <v>3</v>
      </c>
      <c r="F97" s="188" t="s">
        <v>2087</v>
      </c>
      <c r="H97" s="189">
        <v>26.24</v>
      </c>
      <c r="I97" s="182"/>
      <c r="L97" s="177"/>
      <c r="M97" s="183"/>
      <c r="N97" s="184"/>
      <c r="O97" s="184"/>
      <c r="P97" s="184"/>
      <c r="Q97" s="184"/>
      <c r="R97" s="184"/>
      <c r="S97" s="184"/>
      <c r="T97" s="185"/>
      <c r="AT97" s="186" t="s">
        <v>263</v>
      </c>
      <c r="AU97" s="186" t="s">
        <v>79</v>
      </c>
      <c r="AV97" s="11" t="s">
        <v>79</v>
      </c>
      <c r="AW97" s="11" t="s">
        <v>36</v>
      </c>
      <c r="AX97" s="11" t="s">
        <v>72</v>
      </c>
      <c r="AY97" s="186" t="s">
        <v>254</v>
      </c>
    </row>
    <row r="98" spans="2:65" s="11" customFormat="1" ht="13.5" x14ac:dyDescent="0.3">
      <c r="B98" s="177"/>
      <c r="D98" s="187" t="s">
        <v>263</v>
      </c>
      <c r="E98" s="186" t="s">
        <v>3</v>
      </c>
      <c r="F98" s="188" t="s">
        <v>2088</v>
      </c>
      <c r="H98" s="189">
        <v>63</v>
      </c>
      <c r="I98" s="182"/>
      <c r="L98" s="177"/>
      <c r="M98" s="183"/>
      <c r="N98" s="184"/>
      <c r="O98" s="184"/>
      <c r="P98" s="184"/>
      <c r="Q98" s="184"/>
      <c r="R98" s="184"/>
      <c r="S98" s="184"/>
      <c r="T98" s="185"/>
      <c r="AT98" s="186" t="s">
        <v>263</v>
      </c>
      <c r="AU98" s="186" t="s">
        <v>79</v>
      </c>
      <c r="AV98" s="11" t="s">
        <v>79</v>
      </c>
      <c r="AW98" s="11" t="s">
        <v>36</v>
      </c>
      <c r="AX98" s="11" t="s">
        <v>72</v>
      </c>
      <c r="AY98" s="186" t="s">
        <v>254</v>
      </c>
    </row>
    <row r="99" spans="2:65" s="12" customFormat="1" ht="13.5" x14ac:dyDescent="0.3">
      <c r="B99" s="190"/>
      <c r="D99" s="187" t="s">
        <v>263</v>
      </c>
      <c r="E99" s="198" t="s">
        <v>142</v>
      </c>
      <c r="F99" s="199" t="s">
        <v>277</v>
      </c>
      <c r="H99" s="200">
        <v>89.24</v>
      </c>
      <c r="I99" s="194"/>
      <c r="L99" s="190"/>
      <c r="M99" s="195"/>
      <c r="N99" s="196"/>
      <c r="O99" s="196"/>
      <c r="P99" s="196"/>
      <c r="Q99" s="196"/>
      <c r="R99" s="196"/>
      <c r="S99" s="196"/>
      <c r="T99" s="197"/>
      <c r="AT99" s="198" t="s">
        <v>263</v>
      </c>
      <c r="AU99" s="198" t="s">
        <v>79</v>
      </c>
      <c r="AV99" s="12" t="s">
        <v>82</v>
      </c>
      <c r="AW99" s="12" t="s">
        <v>36</v>
      </c>
      <c r="AX99" s="12" t="s">
        <v>72</v>
      </c>
      <c r="AY99" s="198" t="s">
        <v>254</v>
      </c>
    </row>
    <row r="100" spans="2:65" s="13" customFormat="1" ht="13.5" x14ac:dyDescent="0.3">
      <c r="B100" s="201"/>
      <c r="D100" s="178" t="s">
        <v>263</v>
      </c>
      <c r="E100" s="202" t="s">
        <v>3</v>
      </c>
      <c r="F100" s="203" t="s">
        <v>326</v>
      </c>
      <c r="H100" s="204">
        <v>298.7</v>
      </c>
      <c r="I100" s="205"/>
      <c r="L100" s="201"/>
      <c r="M100" s="206"/>
      <c r="N100" s="207"/>
      <c r="O100" s="207"/>
      <c r="P100" s="207"/>
      <c r="Q100" s="207"/>
      <c r="R100" s="207"/>
      <c r="S100" s="207"/>
      <c r="T100" s="208"/>
      <c r="AT100" s="209" t="s">
        <v>263</v>
      </c>
      <c r="AU100" s="209" t="s">
        <v>79</v>
      </c>
      <c r="AV100" s="13" t="s">
        <v>85</v>
      </c>
      <c r="AW100" s="13" t="s">
        <v>36</v>
      </c>
      <c r="AX100" s="13" t="s">
        <v>9</v>
      </c>
      <c r="AY100" s="209" t="s">
        <v>254</v>
      </c>
    </row>
    <row r="101" spans="2:65" s="1" customFormat="1" ht="22.5" customHeight="1" x14ac:dyDescent="0.3">
      <c r="B101" s="164"/>
      <c r="C101" s="165" t="s">
        <v>82</v>
      </c>
      <c r="D101" s="165" t="s">
        <v>256</v>
      </c>
      <c r="E101" s="166" t="s">
        <v>328</v>
      </c>
      <c r="F101" s="167" t="s">
        <v>329</v>
      </c>
      <c r="G101" s="168" t="s">
        <v>269</v>
      </c>
      <c r="H101" s="169">
        <v>298.7</v>
      </c>
      <c r="I101" s="170"/>
      <c r="J101" s="171">
        <f>ROUND(I101*H101,0)</f>
        <v>0</v>
      </c>
      <c r="K101" s="167" t="s">
        <v>260</v>
      </c>
      <c r="L101" s="34"/>
      <c r="M101" s="172" t="s">
        <v>3</v>
      </c>
      <c r="N101" s="173" t="s">
        <v>43</v>
      </c>
      <c r="O101" s="35"/>
      <c r="P101" s="174">
        <f>O101*H101</f>
        <v>0</v>
      </c>
      <c r="Q101" s="174">
        <v>0</v>
      </c>
      <c r="R101" s="174">
        <f>Q101*H101</f>
        <v>0</v>
      </c>
      <c r="S101" s="174">
        <v>0</v>
      </c>
      <c r="T101" s="175">
        <f>S101*H101</f>
        <v>0</v>
      </c>
      <c r="AR101" s="17" t="s">
        <v>85</v>
      </c>
      <c r="AT101" s="17" t="s">
        <v>256</v>
      </c>
      <c r="AU101" s="17" t="s">
        <v>79</v>
      </c>
      <c r="AY101" s="17" t="s">
        <v>254</v>
      </c>
      <c r="BE101" s="176">
        <f>IF(N101="základní",J101,0)</f>
        <v>0</v>
      </c>
      <c r="BF101" s="176">
        <f>IF(N101="snížená",J101,0)</f>
        <v>0</v>
      </c>
      <c r="BG101" s="176">
        <f>IF(N101="zákl. přenesená",J101,0)</f>
        <v>0</v>
      </c>
      <c r="BH101" s="176">
        <f>IF(N101="sníž. přenesená",J101,0)</f>
        <v>0</v>
      </c>
      <c r="BI101" s="176">
        <f>IF(N101="nulová",J101,0)</f>
        <v>0</v>
      </c>
      <c r="BJ101" s="17" t="s">
        <v>9</v>
      </c>
      <c r="BK101" s="176">
        <f>ROUND(I101*H101,0)</f>
        <v>0</v>
      </c>
      <c r="BL101" s="17" t="s">
        <v>85</v>
      </c>
      <c r="BM101" s="17" t="s">
        <v>2089</v>
      </c>
    </row>
    <row r="102" spans="2:65" s="11" customFormat="1" ht="13.5" x14ac:dyDescent="0.3">
      <c r="B102" s="177"/>
      <c r="D102" s="187" t="s">
        <v>263</v>
      </c>
      <c r="E102" s="186" t="s">
        <v>3</v>
      </c>
      <c r="F102" s="188" t="s">
        <v>92</v>
      </c>
      <c r="H102" s="189">
        <v>209.46</v>
      </c>
      <c r="I102" s="182"/>
      <c r="L102" s="177"/>
      <c r="M102" s="183"/>
      <c r="N102" s="184"/>
      <c r="O102" s="184"/>
      <c r="P102" s="184"/>
      <c r="Q102" s="184"/>
      <c r="R102" s="184"/>
      <c r="S102" s="184"/>
      <c r="T102" s="185"/>
      <c r="AT102" s="186" t="s">
        <v>263</v>
      </c>
      <c r="AU102" s="186" t="s">
        <v>79</v>
      </c>
      <c r="AV102" s="11" t="s">
        <v>79</v>
      </c>
      <c r="AW102" s="11" t="s">
        <v>36</v>
      </c>
      <c r="AX102" s="11" t="s">
        <v>72</v>
      </c>
      <c r="AY102" s="186" t="s">
        <v>254</v>
      </c>
    </row>
    <row r="103" spans="2:65" s="11" customFormat="1" ht="13.5" x14ac:dyDescent="0.3">
      <c r="B103" s="177"/>
      <c r="D103" s="187" t="s">
        <v>263</v>
      </c>
      <c r="E103" s="186" t="s">
        <v>3</v>
      </c>
      <c r="F103" s="188" t="s">
        <v>142</v>
      </c>
      <c r="H103" s="189">
        <v>89.24</v>
      </c>
      <c r="I103" s="182"/>
      <c r="L103" s="177"/>
      <c r="M103" s="183"/>
      <c r="N103" s="184"/>
      <c r="O103" s="184"/>
      <c r="P103" s="184"/>
      <c r="Q103" s="184"/>
      <c r="R103" s="184"/>
      <c r="S103" s="184"/>
      <c r="T103" s="185"/>
      <c r="AT103" s="186" t="s">
        <v>263</v>
      </c>
      <c r="AU103" s="186" t="s">
        <v>79</v>
      </c>
      <c r="AV103" s="11" t="s">
        <v>79</v>
      </c>
      <c r="AW103" s="11" t="s">
        <v>36</v>
      </c>
      <c r="AX103" s="11" t="s">
        <v>72</v>
      </c>
      <c r="AY103" s="186" t="s">
        <v>254</v>
      </c>
    </row>
    <row r="104" spans="2:65" s="12" customFormat="1" ht="13.5" x14ac:dyDescent="0.3">
      <c r="B104" s="190"/>
      <c r="D104" s="178" t="s">
        <v>263</v>
      </c>
      <c r="E104" s="191" t="s">
        <v>3</v>
      </c>
      <c r="F104" s="192" t="s">
        <v>277</v>
      </c>
      <c r="H104" s="193">
        <v>298.7</v>
      </c>
      <c r="I104" s="194"/>
      <c r="L104" s="190"/>
      <c r="M104" s="195"/>
      <c r="N104" s="196"/>
      <c r="O104" s="196"/>
      <c r="P104" s="196"/>
      <c r="Q104" s="196"/>
      <c r="R104" s="196"/>
      <c r="S104" s="196"/>
      <c r="T104" s="197"/>
      <c r="AT104" s="198" t="s">
        <v>263</v>
      </c>
      <c r="AU104" s="198" t="s">
        <v>79</v>
      </c>
      <c r="AV104" s="12" t="s">
        <v>82</v>
      </c>
      <c r="AW104" s="12" t="s">
        <v>36</v>
      </c>
      <c r="AX104" s="12" t="s">
        <v>9</v>
      </c>
      <c r="AY104" s="198" t="s">
        <v>254</v>
      </c>
    </row>
    <row r="105" spans="2:65" s="1" customFormat="1" ht="22.5" customHeight="1" x14ac:dyDescent="0.3">
      <c r="B105" s="164"/>
      <c r="C105" s="165" t="s">
        <v>85</v>
      </c>
      <c r="D105" s="165" t="s">
        <v>256</v>
      </c>
      <c r="E105" s="166" t="s">
        <v>2090</v>
      </c>
      <c r="F105" s="167" t="s">
        <v>2091</v>
      </c>
      <c r="G105" s="168" t="s">
        <v>375</v>
      </c>
      <c r="H105" s="169">
        <v>447.6</v>
      </c>
      <c r="I105" s="170"/>
      <c r="J105" s="171">
        <f>ROUND(I105*H105,0)</f>
        <v>0</v>
      </c>
      <c r="K105" s="167" t="s">
        <v>260</v>
      </c>
      <c r="L105" s="34"/>
      <c r="M105" s="172" t="s">
        <v>3</v>
      </c>
      <c r="N105" s="173" t="s">
        <v>43</v>
      </c>
      <c r="O105" s="35"/>
      <c r="P105" s="174">
        <f>O105*H105</f>
        <v>0</v>
      </c>
      <c r="Q105" s="174">
        <v>8.3850999999999999E-4</v>
      </c>
      <c r="R105" s="174">
        <f>Q105*H105</f>
        <v>0.37531707600000003</v>
      </c>
      <c r="S105" s="174">
        <v>0</v>
      </c>
      <c r="T105" s="175">
        <f>S105*H105</f>
        <v>0</v>
      </c>
      <c r="AR105" s="17" t="s">
        <v>85</v>
      </c>
      <c r="AT105" s="17" t="s">
        <v>256</v>
      </c>
      <c r="AU105" s="17" t="s">
        <v>79</v>
      </c>
      <c r="AY105" s="17" t="s">
        <v>254</v>
      </c>
      <c r="BE105" s="176">
        <f>IF(N105="základní",J105,0)</f>
        <v>0</v>
      </c>
      <c r="BF105" s="176">
        <f>IF(N105="snížená",J105,0)</f>
        <v>0</v>
      </c>
      <c r="BG105" s="176">
        <f>IF(N105="zákl. přenesená",J105,0)</f>
        <v>0</v>
      </c>
      <c r="BH105" s="176">
        <f>IF(N105="sníž. přenesená",J105,0)</f>
        <v>0</v>
      </c>
      <c r="BI105" s="176">
        <f>IF(N105="nulová",J105,0)</f>
        <v>0</v>
      </c>
      <c r="BJ105" s="17" t="s">
        <v>9</v>
      </c>
      <c r="BK105" s="176">
        <f>ROUND(I105*H105,0)</f>
        <v>0</v>
      </c>
      <c r="BL105" s="17" t="s">
        <v>85</v>
      </c>
      <c r="BM105" s="17" t="s">
        <v>2092</v>
      </c>
    </row>
    <row r="106" spans="2:65" s="11" customFormat="1" ht="13.5" x14ac:dyDescent="0.3">
      <c r="B106" s="177"/>
      <c r="D106" s="187" t="s">
        <v>263</v>
      </c>
      <c r="E106" s="186" t="s">
        <v>3</v>
      </c>
      <c r="F106" s="188" t="s">
        <v>2093</v>
      </c>
      <c r="H106" s="189">
        <v>18</v>
      </c>
      <c r="I106" s="182"/>
      <c r="L106" s="177"/>
      <c r="M106" s="183"/>
      <c r="N106" s="184"/>
      <c r="O106" s="184"/>
      <c r="P106" s="184"/>
      <c r="Q106" s="184"/>
      <c r="R106" s="184"/>
      <c r="S106" s="184"/>
      <c r="T106" s="185"/>
      <c r="AT106" s="186" t="s">
        <v>263</v>
      </c>
      <c r="AU106" s="186" t="s">
        <v>79</v>
      </c>
      <c r="AV106" s="11" t="s">
        <v>79</v>
      </c>
      <c r="AW106" s="11" t="s">
        <v>36</v>
      </c>
      <c r="AX106" s="11" t="s">
        <v>72</v>
      </c>
      <c r="AY106" s="186" t="s">
        <v>254</v>
      </c>
    </row>
    <row r="107" spans="2:65" s="11" customFormat="1" ht="13.5" x14ac:dyDescent="0.3">
      <c r="B107" s="177"/>
      <c r="D107" s="187" t="s">
        <v>263</v>
      </c>
      <c r="E107" s="186" t="s">
        <v>3</v>
      </c>
      <c r="F107" s="188" t="s">
        <v>2094</v>
      </c>
      <c r="H107" s="189">
        <v>134.4</v>
      </c>
      <c r="I107" s="182"/>
      <c r="L107" s="177"/>
      <c r="M107" s="183"/>
      <c r="N107" s="184"/>
      <c r="O107" s="184"/>
      <c r="P107" s="184"/>
      <c r="Q107" s="184"/>
      <c r="R107" s="184"/>
      <c r="S107" s="184"/>
      <c r="T107" s="185"/>
      <c r="AT107" s="186" t="s">
        <v>263</v>
      </c>
      <c r="AU107" s="186" t="s">
        <v>79</v>
      </c>
      <c r="AV107" s="11" t="s">
        <v>79</v>
      </c>
      <c r="AW107" s="11" t="s">
        <v>36</v>
      </c>
      <c r="AX107" s="11" t="s">
        <v>72</v>
      </c>
      <c r="AY107" s="186" t="s">
        <v>254</v>
      </c>
    </row>
    <row r="108" spans="2:65" s="11" customFormat="1" ht="13.5" x14ac:dyDescent="0.3">
      <c r="B108" s="177"/>
      <c r="D108" s="187" t="s">
        <v>263</v>
      </c>
      <c r="E108" s="186" t="s">
        <v>3</v>
      </c>
      <c r="F108" s="188" t="s">
        <v>2095</v>
      </c>
      <c r="H108" s="189">
        <v>194.4</v>
      </c>
      <c r="I108" s="182"/>
      <c r="L108" s="177"/>
      <c r="M108" s="183"/>
      <c r="N108" s="184"/>
      <c r="O108" s="184"/>
      <c r="P108" s="184"/>
      <c r="Q108" s="184"/>
      <c r="R108" s="184"/>
      <c r="S108" s="184"/>
      <c r="T108" s="185"/>
      <c r="AT108" s="186" t="s">
        <v>263</v>
      </c>
      <c r="AU108" s="186" t="s">
        <v>79</v>
      </c>
      <c r="AV108" s="11" t="s">
        <v>79</v>
      </c>
      <c r="AW108" s="11" t="s">
        <v>36</v>
      </c>
      <c r="AX108" s="11" t="s">
        <v>72</v>
      </c>
      <c r="AY108" s="186" t="s">
        <v>254</v>
      </c>
    </row>
    <row r="109" spans="2:65" s="11" customFormat="1" ht="13.5" x14ac:dyDescent="0.3">
      <c r="B109" s="177"/>
      <c r="D109" s="187" t="s">
        <v>263</v>
      </c>
      <c r="E109" s="186" t="s">
        <v>3</v>
      </c>
      <c r="F109" s="188" t="s">
        <v>2096</v>
      </c>
      <c r="H109" s="189">
        <v>100.8</v>
      </c>
      <c r="I109" s="182"/>
      <c r="L109" s="177"/>
      <c r="M109" s="183"/>
      <c r="N109" s="184"/>
      <c r="O109" s="184"/>
      <c r="P109" s="184"/>
      <c r="Q109" s="184"/>
      <c r="R109" s="184"/>
      <c r="S109" s="184"/>
      <c r="T109" s="185"/>
      <c r="AT109" s="186" t="s">
        <v>263</v>
      </c>
      <c r="AU109" s="186" t="s">
        <v>79</v>
      </c>
      <c r="AV109" s="11" t="s">
        <v>79</v>
      </c>
      <c r="AW109" s="11" t="s">
        <v>36</v>
      </c>
      <c r="AX109" s="11" t="s">
        <v>72</v>
      </c>
      <c r="AY109" s="186" t="s">
        <v>254</v>
      </c>
    </row>
    <row r="110" spans="2:65" s="12" customFormat="1" ht="13.5" x14ac:dyDescent="0.3">
      <c r="B110" s="190"/>
      <c r="D110" s="178" t="s">
        <v>263</v>
      </c>
      <c r="E110" s="191" t="s">
        <v>3</v>
      </c>
      <c r="F110" s="192" t="s">
        <v>277</v>
      </c>
      <c r="H110" s="193">
        <v>447.6</v>
      </c>
      <c r="I110" s="194"/>
      <c r="L110" s="190"/>
      <c r="M110" s="195"/>
      <c r="N110" s="196"/>
      <c r="O110" s="196"/>
      <c r="P110" s="196"/>
      <c r="Q110" s="196"/>
      <c r="R110" s="196"/>
      <c r="S110" s="196"/>
      <c r="T110" s="197"/>
      <c r="AT110" s="198" t="s">
        <v>263</v>
      </c>
      <c r="AU110" s="198" t="s">
        <v>79</v>
      </c>
      <c r="AV110" s="12" t="s">
        <v>82</v>
      </c>
      <c r="AW110" s="12" t="s">
        <v>36</v>
      </c>
      <c r="AX110" s="12" t="s">
        <v>9</v>
      </c>
      <c r="AY110" s="198" t="s">
        <v>254</v>
      </c>
    </row>
    <row r="111" spans="2:65" s="1" customFormat="1" ht="22.5" customHeight="1" x14ac:dyDescent="0.3">
      <c r="B111" s="164"/>
      <c r="C111" s="165" t="s">
        <v>88</v>
      </c>
      <c r="D111" s="165" t="s">
        <v>256</v>
      </c>
      <c r="E111" s="166" t="s">
        <v>2097</v>
      </c>
      <c r="F111" s="167" t="s">
        <v>2098</v>
      </c>
      <c r="G111" s="168" t="s">
        <v>375</v>
      </c>
      <c r="H111" s="169">
        <v>447.6</v>
      </c>
      <c r="I111" s="170"/>
      <c r="J111" s="171">
        <f>ROUND(I111*H111,0)</f>
        <v>0</v>
      </c>
      <c r="K111" s="167" t="s">
        <v>260</v>
      </c>
      <c r="L111" s="34"/>
      <c r="M111" s="172" t="s">
        <v>3</v>
      </c>
      <c r="N111" s="173" t="s">
        <v>43</v>
      </c>
      <c r="O111" s="35"/>
      <c r="P111" s="174">
        <f>O111*H111</f>
        <v>0</v>
      </c>
      <c r="Q111" s="174">
        <v>0</v>
      </c>
      <c r="R111" s="174">
        <f>Q111*H111</f>
        <v>0</v>
      </c>
      <c r="S111" s="174">
        <v>0</v>
      </c>
      <c r="T111" s="175">
        <f>S111*H111</f>
        <v>0</v>
      </c>
      <c r="AR111" s="17" t="s">
        <v>85</v>
      </c>
      <c r="AT111" s="17" t="s">
        <v>256</v>
      </c>
      <c r="AU111" s="17" t="s">
        <v>79</v>
      </c>
      <c r="AY111" s="17" t="s">
        <v>254</v>
      </c>
      <c r="BE111" s="176">
        <f>IF(N111="základní",J111,0)</f>
        <v>0</v>
      </c>
      <c r="BF111" s="176">
        <f>IF(N111="snížená",J111,0)</f>
        <v>0</v>
      </c>
      <c r="BG111" s="176">
        <f>IF(N111="zákl. přenesená",J111,0)</f>
        <v>0</v>
      </c>
      <c r="BH111" s="176">
        <f>IF(N111="sníž. přenesená",J111,0)</f>
        <v>0</v>
      </c>
      <c r="BI111" s="176">
        <f>IF(N111="nulová",J111,0)</f>
        <v>0</v>
      </c>
      <c r="BJ111" s="17" t="s">
        <v>9</v>
      </c>
      <c r="BK111" s="176">
        <f>ROUND(I111*H111,0)</f>
        <v>0</v>
      </c>
      <c r="BL111" s="17" t="s">
        <v>85</v>
      </c>
      <c r="BM111" s="17" t="s">
        <v>2099</v>
      </c>
    </row>
    <row r="112" spans="2:65" s="1" customFormat="1" ht="22.5" customHeight="1" x14ac:dyDescent="0.3">
      <c r="B112" s="164"/>
      <c r="C112" s="165" t="s">
        <v>327</v>
      </c>
      <c r="D112" s="165" t="s">
        <v>256</v>
      </c>
      <c r="E112" s="166" t="s">
        <v>2100</v>
      </c>
      <c r="F112" s="167" t="s">
        <v>2101</v>
      </c>
      <c r="G112" s="168" t="s">
        <v>269</v>
      </c>
      <c r="H112" s="169">
        <v>298.7</v>
      </c>
      <c r="I112" s="170"/>
      <c r="J112" s="171">
        <f>ROUND(I112*H112,0)</f>
        <v>0</v>
      </c>
      <c r="K112" s="167" t="s">
        <v>260</v>
      </c>
      <c r="L112" s="34"/>
      <c r="M112" s="172" t="s">
        <v>3</v>
      </c>
      <c r="N112" s="173" t="s">
        <v>43</v>
      </c>
      <c r="O112" s="35"/>
      <c r="P112" s="174">
        <f>O112*H112</f>
        <v>0</v>
      </c>
      <c r="Q112" s="174">
        <v>0</v>
      </c>
      <c r="R112" s="174">
        <f>Q112*H112</f>
        <v>0</v>
      </c>
      <c r="S112" s="174">
        <v>0</v>
      </c>
      <c r="T112" s="175">
        <f>S112*H112</f>
        <v>0</v>
      </c>
      <c r="AR112" s="17" t="s">
        <v>85</v>
      </c>
      <c r="AT112" s="17" t="s">
        <v>256</v>
      </c>
      <c r="AU112" s="17" t="s">
        <v>79</v>
      </c>
      <c r="AY112" s="17" t="s">
        <v>254</v>
      </c>
      <c r="BE112" s="176">
        <f>IF(N112="základní",J112,0)</f>
        <v>0</v>
      </c>
      <c r="BF112" s="176">
        <f>IF(N112="snížená",J112,0)</f>
        <v>0</v>
      </c>
      <c r="BG112" s="176">
        <f>IF(N112="zákl. přenesená",J112,0)</f>
        <v>0</v>
      </c>
      <c r="BH112" s="176">
        <f>IF(N112="sníž. přenesená",J112,0)</f>
        <v>0</v>
      </c>
      <c r="BI112" s="176">
        <f>IF(N112="nulová",J112,0)</f>
        <v>0</v>
      </c>
      <c r="BJ112" s="17" t="s">
        <v>9</v>
      </c>
      <c r="BK112" s="176">
        <f>ROUND(I112*H112,0)</f>
        <v>0</v>
      </c>
      <c r="BL112" s="17" t="s">
        <v>85</v>
      </c>
      <c r="BM112" s="17" t="s">
        <v>2102</v>
      </c>
    </row>
    <row r="113" spans="2:65" s="11" customFormat="1" ht="13.5" x14ac:dyDescent="0.3">
      <c r="B113" s="177"/>
      <c r="D113" s="187" t="s">
        <v>263</v>
      </c>
      <c r="E113" s="186" t="s">
        <v>3</v>
      </c>
      <c r="F113" s="188" t="s">
        <v>92</v>
      </c>
      <c r="H113" s="189">
        <v>209.46</v>
      </c>
      <c r="I113" s="182"/>
      <c r="L113" s="177"/>
      <c r="M113" s="183"/>
      <c r="N113" s="184"/>
      <c r="O113" s="184"/>
      <c r="P113" s="184"/>
      <c r="Q113" s="184"/>
      <c r="R113" s="184"/>
      <c r="S113" s="184"/>
      <c r="T113" s="185"/>
      <c r="AT113" s="186" t="s">
        <v>263</v>
      </c>
      <c r="AU113" s="186" t="s">
        <v>79</v>
      </c>
      <c r="AV113" s="11" t="s">
        <v>79</v>
      </c>
      <c r="AW113" s="11" t="s">
        <v>36</v>
      </c>
      <c r="AX113" s="11" t="s">
        <v>72</v>
      </c>
      <c r="AY113" s="186" t="s">
        <v>254</v>
      </c>
    </row>
    <row r="114" spans="2:65" s="11" customFormat="1" ht="13.5" x14ac:dyDescent="0.3">
      <c r="B114" s="177"/>
      <c r="D114" s="187" t="s">
        <v>263</v>
      </c>
      <c r="E114" s="186" t="s">
        <v>3</v>
      </c>
      <c r="F114" s="188" t="s">
        <v>142</v>
      </c>
      <c r="H114" s="189">
        <v>89.24</v>
      </c>
      <c r="I114" s="182"/>
      <c r="L114" s="177"/>
      <c r="M114" s="183"/>
      <c r="N114" s="184"/>
      <c r="O114" s="184"/>
      <c r="P114" s="184"/>
      <c r="Q114" s="184"/>
      <c r="R114" s="184"/>
      <c r="S114" s="184"/>
      <c r="T114" s="185"/>
      <c r="AT114" s="186" t="s">
        <v>263</v>
      </c>
      <c r="AU114" s="186" t="s">
        <v>79</v>
      </c>
      <c r="AV114" s="11" t="s">
        <v>79</v>
      </c>
      <c r="AW114" s="11" t="s">
        <v>36</v>
      </c>
      <c r="AX114" s="11" t="s">
        <v>72</v>
      </c>
      <c r="AY114" s="186" t="s">
        <v>254</v>
      </c>
    </row>
    <row r="115" spans="2:65" s="12" customFormat="1" ht="13.5" x14ac:dyDescent="0.3">
      <c r="B115" s="190"/>
      <c r="D115" s="178" t="s">
        <v>263</v>
      </c>
      <c r="E115" s="191" t="s">
        <v>3</v>
      </c>
      <c r="F115" s="192" t="s">
        <v>277</v>
      </c>
      <c r="H115" s="193">
        <v>298.7</v>
      </c>
      <c r="I115" s="194"/>
      <c r="L115" s="190"/>
      <c r="M115" s="195"/>
      <c r="N115" s="196"/>
      <c r="O115" s="196"/>
      <c r="P115" s="196"/>
      <c r="Q115" s="196"/>
      <c r="R115" s="196"/>
      <c r="S115" s="196"/>
      <c r="T115" s="197"/>
      <c r="AT115" s="198" t="s">
        <v>263</v>
      </c>
      <c r="AU115" s="198" t="s">
        <v>79</v>
      </c>
      <c r="AV115" s="12" t="s">
        <v>82</v>
      </c>
      <c r="AW115" s="12" t="s">
        <v>36</v>
      </c>
      <c r="AX115" s="12" t="s">
        <v>9</v>
      </c>
      <c r="AY115" s="198" t="s">
        <v>254</v>
      </c>
    </row>
    <row r="116" spans="2:65" s="1" customFormat="1" ht="22.5" customHeight="1" x14ac:dyDescent="0.3">
      <c r="B116" s="164"/>
      <c r="C116" s="165" t="s">
        <v>331</v>
      </c>
      <c r="D116" s="165" t="s">
        <v>256</v>
      </c>
      <c r="E116" s="166" t="s">
        <v>2103</v>
      </c>
      <c r="F116" s="167" t="s">
        <v>2104</v>
      </c>
      <c r="G116" s="168" t="s">
        <v>269</v>
      </c>
      <c r="H116" s="169">
        <v>219.42500000000001</v>
      </c>
      <c r="I116" s="170"/>
      <c r="J116" s="171">
        <f>ROUND(I116*H116,0)</f>
        <v>0</v>
      </c>
      <c r="K116" s="167" t="s">
        <v>260</v>
      </c>
      <c r="L116" s="34"/>
      <c r="M116" s="172" t="s">
        <v>3</v>
      </c>
      <c r="N116" s="173" t="s">
        <v>43</v>
      </c>
      <c r="O116" s="35"/>
      <c r="P116" s="174">
        <f>O116*H116</f>
        <v>0</v>
      </c>
      <c r="Q116" s="174">
        <v>0</v>
      </c>
      <c r="R116" s="174">
        <f>Q116*H116</f>
        <v>0</v>
      </c>
      <c r="S116" s="174">
        <v>0</v>
      </c>
      <c r="T116" s="175">
        <f>S116*H116</f>
        <v>0</v>
      </c>
      <c r="AR116" s="17" t="s">
        <v>85</v>
      </c>
      <c r="AT116" s="17" t="s">
        <v>256</v>
      </c>
      <c r="AU116" s="17" t="s">
        <v>79</v>
      </c>
      <c r="AY116" s="17" t="s">
        <v>254</v>
      </c>
      <c r="BE116" s="176">
        <f>IF(N116="základní",J116,0)</f>
        <v>0</v>
      </c>
      <c r="BF116" s="176">
        <f>IF(N116="snížená",J116,0)</f>
        <v>0</v>
      </c>
      <c r="BG116" s="176">
        <f>IF(N116="zákl. přenesená",J116,0)</f>
        <v>0</v>
      </c>
      <c r="BH116" s="176">
        <f>IF(N116="sníž. přenesená",J116,0)</f>
        <v>0</v>
      </c>
      <c r="BI116" s="176">
        <f>IF(N116="nulová",J116,0)</f>
        <v>0</v>
      </c>
      <c r="BJ116" s="17" t="s">
        <v>9</v>
      </c>
      <c r="BK116" s="176">
        <f>ROUND(I116*H116,0)</f>
        <v>0</v>
      </c>
      <c r="BL116" s="17" t="s">
        <v>85</v>
      </c>
      <c r="BM116" s="17" t="s">
        <v>2105</v>
      </c>
    </row>
    <row r="117" spans="2:65" s="11" customFormat="1" ht="13.5" x14ac:dyDescent="0.3">
      <c r="B117" s="177"/>
      <c r="D117" s="187" t="s">
        <v>263</v>
      </c>
      <c r="E117" s="186" t="s">
        <v>3</v>
      </c>
      <c r="F117" s="188" t="s">
        <v>2106</v>
      </c>
      <c r="H117" s="189">
        <v>130.185</v>
      </c>
      <c r="I117" s="182"/>
      <c r="L117" s="177"/>
      <c r="M117" s="183"/>
      <c r="N117" s="184"/>
      <c r="O117" s="184"/>
      <c r="P117" s="184"/>
      <c r="Q117" s="184"/>
      <c r="R117" s="184"/>
      <c r="S117" s="184"/>
      <c r="T117" s="185"/>
      <c r="AT117" s="186" t="s">
        <v>263</v>
      </c>
      <c r="AU117" s="186" t="s">
        <v>79</v>
      </c>
      <c r="AV117" s="11" t="s">
        <v>79</v>
      </c>
      <c r="AW117" s="11" t="s">
        <v>36</v>
      </c>
      <c r="AX117" s="11" t="s">
        <v>72</v>
      </c>
      <c r="AY117" s="186" t="s">
        <v>254</v>
      </c>
    </row>
    <row r="118" spans="2:65" s="11" customFormat="1" ht="13.5" x14ac:dyDescent="0.3">
      <c r="B118" s="177"/>
      <c r="D118" s="187" t="s">
        <v>263</v>
      </c>
      <c r="E118" s="186" t="s">
        <v>3</v>
      </c>
      <c r="F118" s="188" t="s">
        <v>142</v>
      </c>
      <c r="H118" s="189">
        <v>89.24</v>
      </c>
      <c r="I118" s="182"/>
      <c r="L118" s="177"/>
      <c r="M118" s="183"/>
      <c r="N118" s="184"/>
      <c r="O118" s="184"/>
      <c r="P118" s="184"/>
      <c r="Q118" s="184"/>
      <c r="R118" s="184"/>
      <c r="S118" s="184"/>
      <c r="T118" s="185"/>
      <c r="AT118" s="186" t="s">
        <v>263</v>
      </c>
      <c r="AU118" s="186" t="s">
        <v>79</v>
      </c>
      <c r="AV118" s="11" t="s">
        <v>79</v>
      </c>
      <c r="AW118" s="11" t="s">
        <v>36</v>
      </c>
      <c r="AX118" s="11" t="s">
        <v>72</v>
      </c>
      <c r="AY118" s="186" t="s">
        <v>254</v>
      </c>
    </row>
    <row r="119" spans="2:65" s="12" customFormat="1" ht="13.5" x14ac:dyDescent="0.3">
      <c r="B119" s="190"/>
      <c r="D119" s="178" t="s">
        <v>263</v>
      </c>
      <c r="E119" s="191" t="s">
        <v>3</v>
      </c>
      <c r="F119" s="192" t="s">
        <v>277</v>
      </c>
      <c r="H119" s="193">
        <v>219.42500000000001</v>
      </c>
      <c r="I119" s="194"/>
      <c r="L119" s="190"/>
      <c r="M119" s="195"/>
      <c r="N119" s="196"/>
      <c r="O119" s="196"/>
      <c r="P119" s="196"/>
      <c r="Q119" s="196"/>
      <c r="R119" s="196"/>
      <c r="S119" s="196"/>
      <c r="T119" s="197"/>
      <c r="AT119" s="198" t="s">
        <v>263</v>
      </c>
      <c r="AU119" s="198" t="s">
        <v>79</v>
      </c>
      <c r="AV119" s="12" t="s">
        <v>82</v>
      </c>
      <c r="AW119" s="12" t="s">
        <v>36</v>
      </c>
      <c r="AX119" s="12" t="s">
        <v>9</v>
      </c>
      <c r="AY119" s="198" t="s">
        <v>254</v>
      </c>
    </row>
    <row r="120" spans="2:65" s="1" customFormat="1" ht="22.5" customHeight="1" x14ac:dyDescent="0.3">
      <c r="B120" s="164"/>
      <c r="C120" s="165" t="s">
        <v>335</v>
      </c>
      <c r="D120" s="165" t="s">
        <v>256</v>
      </c>
      <c r="E120" s="166" t="s">
        <v>343</v>
      </c>
      <c r="F120" s="167" t="s">
        <v>344</v>
      </c>
      <c r="G120" s="168" t="s">
        <v>269</v>
      </c>
      <c r="H120" s="169">
        <v>79.275000000000006</v>
      </c>
      <c r="I120" s="170"/>
      <c r="J120" s="171">
        <f>ROUND(I120*H120,0)</f>
        <v>0</v>
      </c>
      <c r="K120" s="167" t="s">
        <v>260</v>
      </c>
      <c r="L120" s="34"/>
      <c r="M120" s="172" t="s">
        <v>3</v>
      </c>
      <c r="N120" s="173" t="s">
        <v>43</v>
      </c>
      <c r="O120" s="35"/>
      <c r="P120" s="174">
        <f>O120*H120</f>
        <v>0</v>
      </c>
      <c r="Q120" s="174">
        <v>0</v>
      </c>
      <c r="R120" s="174">
        <f>Q120*H120</f>
        <v>0</v>
      </c>
      <c r="S120" s="174">
        <v>0</v>
      </c>
      <c r="T120" s="175">
        <f>S120*H120</f>
        <v>0</v>
      </c>
      <c r="AR120" s="17" t="s">
        <v>85</v>
      </c>
      <c r="AT120" s="17" t="s">
        <v>256</v>
      </c>
      <c r="AU120" s="17" t="s">
        <v>79</v>
      </c>
      <c r="AY120" s="17" t="s">
        <v>254</v>
      </c>
      <c r="BE120" s="176">
        <f>IF(N120="základní",J120,0)</f>
        <v>0</v>
      </c>
      <c r="BF120" s="176">
        <f>IF(N120="snížená",J120,0)</f>
        <v>0</v>
      </c>
      <c r="BG120" s="176">
        <f>IF(N120="zákl. přenesená",J120,0)</f>
        <v>0</v>
      </c>
      <c r="BH120" s="176">
        <f>IF(N120="sníž. přenesená",J120,0)</f>
        <v>0</v>
      </c>
      <c r="BI120" s="176">
        <f>IF(N120="nulová",J120,0)</f>
        <v>0</v>
      </c>
      <c r="BJ120" s="17" t="s">
        <v>9</v>
      </c>
      <c r="BK120" s="176">
        <f>ROUND(I120*H120,0)</f>
        <v>0</v>
      </c>
      <c r="BL120" s="17" t="s">
        <v>85</v>
      </c>
      <c r="BM120" s="17" t="s">
        <v>2107</v>
      </c>
    </row>
    <row r="121" spans="2:65" s="11" customFormat="1" ht="13.5" x14ac:dyDescent="0.3">
      <c r="B121" s="177"/>
      <c r="D121" s="178" t="s">
        <v>263</v>
      </c>
      <c r="E121" s="179" t="s">
        <v>3</v>
      </c>
      <c r="F121" s="180" t="s">
        <v>2108</v>
      </c>
      <c r="H121" s="181">
        <v>79.275000000000006</v>
      </c>
      <c r="I121" s="182"/>
      <c r="L121" s="177"/>
      <c r="M121" s="183"/>
      <c r="N121" s="184"/>
      <c r="O121" s="184"/>
      <c r="P121" s="184"/>
      <c r="Q121" s="184"/>
      <c r="R121" s="184"/>
      <c r="S121" s="184"/>
      <c r="T121" s="185"/>
      <c r="AT121" s="186" t="s">
        <v>263</v>
      </c>
      <c r="AU121" s="186" t="s">
        <v>79</v>
      </c>
      <c r="AV121" s="11" t="s">
        <v>79</v>
      </c>
      <c r="AW121" s="11" t="s">
        <v>36</v>
      </c>
      <c r="AX121" s="11" t="s">
        <v>9</v>
      </c>
      <c r="AY121" s="186" t="s">
        <v>254</v>
      </c>
    </row>
    <row r="122" spans="2:65" s="1" customFormat="1" ht="31.5" customHeight="1" x14ac:dyDescent="0.3">
      <c r="B122" s="164"/>
      <c r="C122" s="165" t="s">
        <v>339</v>
      </c>
      <c r="D122" s="165" t="s">
        <v>256</v>
      </c>
      <c r="E122" s="166" t="s">
        <v>347</v>
      </c>
      <c r="F122" s="167" t="s">
        <v>348</v>
      </c>
      <c r="G122" s="168" t="s">
        <v>269</v>
      </c>
      <c r="H122" s="169">
        <v>1585.5</v>
      </c>
      <c r="I122" s="170"/>
      <c r="J122" s="171">
        <f>ROUND(I122*H122,0)</f>
        <v>0</v>
      </c>
      <c r="K122" s="167" t="s">
        <v>260</v>
      </c>
      <c r="L122" s="34"/>
      <c r="M122" s="172" t="s">
        <v>3</v>
      </c>
      <c r="N122" s="173" t="s">
        <v>43</v>
      </c>
      <c r="O122" s="35"/>
      <c r="P122" s="174">
        <f>O122*H122</f>
        <v>0</v>
      </c>
      <c r="Q122" s="174">
        <v>0</v>
      </c>
      <c r="R122" s="174">
        <f>Q122*H122</f>
        <v>0</v>
      </c>
      <c r="S122" s="174">
        <v>0</v>
      </c>
      <c r="T122" s="175">
        <f>S122*H122</f>
        <v>0</v>
      </c>
      <c r="AR122" s="17" t="s">
        <v>85</v>
      </c>
      <c r="AT122" s="17" t="s">
        <v>256</v>
      </c>
      <c r="AU122" s="17" t="s">
        <v>79</v>
      </c>
      <c r="AY122" s="17" t="s">
        <v>254</v>
      </c>
      <c r="BE122" s="176">
        <f>IF(N122="základní",J122,0)</f>
        <v>0</v>
      </c>
      <c r="BF122" s="176">
        <f>IF(N122="snížená",J122,0)</f>
        <v>0</v>
      </c>
      <c r="BG122" s="176">
        <f>IF(N122="zákl. přenesená",J122,0)</f>
        <v>0</v>
      </c>
      <c r="BH122" s="176">
        <f>IF(N122="sníž. přenesená",J122,0)</f>
        <v>0</v>
      </c>
      <c r="BI122" s="176">
        <f>IF(N122="nulová",J122,0)</f>
        <v>0</v>
      </c>
      <c r="BJ122" s="17" t="s">
        <v>9</v>
      </c>
      <c r="BK122" s="176">
        <f>ROUND(I122*H122,0)</f>
        <v>0</v>
      </c>
      <c r="BL122" s="17" t="s">
        <v>85</v>
      </c>
      <c r="BM122" s="17" t="s">
        <v>2109</v>
      </c>
    </row>
    <row r="123" spans="2:65" s="11" customFormat="1" ht="13.5" x14ac:dyDescent="0.3">
      <c r="B123" s="177"/>
      <c r="D123" s="178" t="s">
        <v>263</v>
      </c>
      <c r="E123" s="179" t="s">
        <v>3</v>
      </c>
      <c r="F123" s="180" t="s">
        <v>2110</v>
      </c>
      <c r="H123" s="181">
        <v>1585.5</v>
      </c>
      <c r="I123" s="182"/>
      <c r="L123" s="177"/>
      <c r="M123" s="183"/>
      <c r="N123" s="184"/>
      <c r="O123" s="184"/>
      <c r="P123" s="184"/>
      <c r="Q123" s="184"/>
      <c r="R123" s="184"/>
      <c r="S123" s="184"/>
      <c r="T123" s="185"/>
      <c r="AT123" s="186" t="s">
        <v>263</v>
      </c>
      <c r="AU123" s="186" t="s">
        <v>79</v>
      </c>
      <c r="AV123" s="11" t="s">
        <v>79</v>
      </c>
      <c r="AW123" s="11" t="s">
        <v>36</v>
      </c>
      <c r="AX123" s="11" t="s">
        <v>9</v>
      </c>
      <c r="AY123" s="186" t="s">
        <v>254</v>
      </c>
    </row>
    <row r="124" spans="2:65" s="1" customFormat="1" ht="22.5" customHeight="1" x14ac:dyDescent="0.3">
      <c r="B124" s="164"/>
      <c r="C124" s="165" t="s">
        <v>26</v>
      </c>
      <c r="D124" s="165" t="s">
        <v>256</v>
      </c>
      <c r="E124" s="166" t="s">
        <v>353</v>
      </c>
      <c r="F124" s="167" t="s">
        <v>354</v>
      </c>
      <c r="G124" s="168" t="s">
        <v>269</v>
      </c>
      <c r="H124" s="169">
        <v>79.275000000000006</v>
      </c>
      <c r="I124" s="170"/>
      <c r="J124" s="171">
        <f>ROUND(I124*H124,0)</f>
        <v>0</v>
      </c>
      <c r="K124" s="167" t="s">
        <v>260</v>
      </c>
      <c r="L124" s="34"/>
      <c r="M124" s="172" t="s">
        <v>3</v>
      </c>
      <c r="N124" s="173" t="s">
        <v>43</v>
      </c>
      <c r="O124" s="35"/>
      <c r="P124" s="174">
        <f>O124*H124</f>
        <v>0</v>
      </c>
      <c r="Q124" s="174">
        <v>0</v>
      </c>
      <c r="R124" s="174">
        <f>Q124*H124</f>
        <v>0</v>
      </c>
      <c r="S124" s="174">
        <v>0</v>
      </c>
      <c r="T124" s="175">
        <f>S124*H124</f>
        <v>0</v>
      </c>
      <c r="AR124" s="17" t="s">
        <v>85</v>
      </c>
      <c r="AT124" s="17" t="s">
        <v>256</v>
      </c>
      <c r="AU124" s="17" t="s">
        <v>79</v>
      </c>
      <c r="AY124" s="17" t="s">
        <v>254</v>
      </c>
      <c r="BE124" s="176">
        <f>IF(N124="základní",J124,0)</f>
        <v>0</v>
      </c>
      <c r="BF124" s="176">
        <f>IF(N124="snížená",J124,0)</f>
        <v>0</v>
      </c>
      <c r="BG124" s="176">
        <f>IF(N124="zákl. přenesená",J124,0)</f>
        <v>0</v>
      </c>
      <c r="BH124" s="176">
        <f>IF(N124="sníž. přenesená",J124,0)</f>
        <v>0</v>
      </c>
      <c r="BI124" s="176">
        <f>IF(N124="nulová",J124,0)</f>
        <v>0</v>
      </c>
      <c r="BJ124" s="17" t="s">
        <v>9</v>
      </c>
      <c r="BK124" s="176">
        <f>ROUND(I124*H124,0)</f>
        <v>0</v>
      </c>
      <c r="BL124" s="17" t="s">
        <v>85</v>
      </c>
      <c r="BM124" s="17" t="s">
        <v>2111</v>
      </c>
    </row>
    <row r="125" spans="2:65" s="11" customFormat="1" ht="13.5" x14ac:dyDescent="0.3">
      <c r="B125" s="177"/>
      <c r="D125" s="178" t="s">
        <v>263</v>
      </c>
      <c r="E125" s="179" t="s">
        <v>3</v>
      </c>
      <c r="F125" s="180" t="s">
        <v>2108</v>
      </c>
      <c r="H125" s="181">
        <v>79.275000000000006</v>
      </c>
      <c r="I125" s="182"/>
      <c r="L125" s="177"/>
      <c r="M125" s="183"/>
      <c r="N125" s="184"/>
      <c r="O125" s="184"/>
      <c r="P125" s="184"/>
      <c r="Q125" s="184"/>
      <c r="R125" s="184"/>
      <c r="S125" s="184"/>
      <c r="T125" s="185"/>
      <c r="AT125" s="186" t="s">
        <v>263</v>
      </c>
      <c r="AU125" s="186" t="s">
        <v>79</v>
      </c>
      <c r="AV125" s="11" t="s">
        <v>79</v>
      </c>
      <c r="AW125" s="11" t="s">
        <v>36</v>
      </c>
      <c r="AX125" s="11" t="s">
        <v>9</v>
      </c>
      <c r="AY125" s="186" t="s">
        <v>254</v>
      </c>
    </row>
    <row r="126" spans="2:65" s="1" customFormat="1" ht="22.5" customHeight="1" x14ac:dyDescent="0.3">
      <c r="B126" s="164"/>
      <c r="C126" s="165" t="s">
        <v>346</v>
      </c>
      <c r="D126" s="165" t="s">
        <v>256</v>
      </c>
      <c r="E126" s="166" t="s">
        <v>357</v>
      </c>
      <c r="F126" s="167" t="s">
        <v>358</v>
      </c>
      <c r="G126" s="168" t="s">
        <v>359</v>
      </c>
      <c r="H126" s="169">
        <v>142.69499999999999</v>
      </c>
      <c r="I126" s="170"/>
      <c r="J126" s="171">
        <f>ROUND(I126*H126,0)</f>
        <v>0</v>
      </c>
      <c r="K126" s="167" t="s">
        <v>260</v>
      </c>
      <c r="L126" s="34"/>
      <c r="M126" s="172" t="s">
        <v>3</v>
      </c>
      <c r="N126" s="173" t="s">
        <v>43</v>
      </c>
      <c r="O126" s="35"/>
      <c r="P126" s="174">
        <f>O126*H126</f>
        <v>0</v>
      </c>
      <c r="Q126" s="174">
        <v>0</v>
      </c>
      <c r="R126" s="174">
        <f>Q126*H126</f>
        <v>0</v>
      </c>
      <c r="S126" s="174">
        <v>0</v>
      </c>
      <c r="T126" s="175">
        <f>S126*H126</f>
        <v>0</v>
      </c>
      <c r="AR126" s="17" t="s">
        <v>85</v>
      </c>
      <c r="AT126" s="17" t="s">
        <v>256</v>
      </c>
      <c r="AU126" s="17" t="s">
        <v>79</v>
      </c>
      <c r="AY126" s="17" t="s">
        <v>254</v>
      </c>
      <c r="BE126" s="176">
        <f>IF(N126="základní",J126,0)</f>
        <v>0</v>
      </c>
      <c r="BF126" s="176">
        <f>IF(N126="snížená",J126,0)</f>
        <v>0</v>
      </c>
      <c r="BG126" s="176">
        <f>IF(N126="zákl. přenesená",J126,0)</f>
        <v>0</v>
      </c>
      <c r="BH126" s="176">
        <f>IF(N126="sníž. přenesená",J126,0)</f>
        <v>0</v>
      </c>
      <c r="BI126" s="176">
        <f>IF(N126="nulová",J126,0)</f>
        <v>0</v>
      </c>
      <c r="BJ126" s="17" t="s">
        <v>9</v>
      </c>
      <c r="BK126" s="176">
        <f>ROUND(I126*H126,0)</f>
        <v>0</v>
      </c>
      <c r="BL126" s="17" t="s">
        <v>85</v>
      </c>
      <c r="BM126" s="17" t="s">
        <v>2112</v>
      </c>
    </row>
    <row r="127" spans="2:65" s="11" customFormat="1" ht="13.5" x14ac:dyDescent="0.3">
      <c r="B127" s="177"/>
      <c r="D127" s="178" t="s">
        <v>263</v>
      </c>
      <c r="E127" s="179" t="s">
        <v>3</v>
      </c>
      <c r="F127" s="180" t="s">
        <v>2113</v>
      </c>
      <c r="H127" s="181">
        <v>142.69499999999999</v>
      </c>
      <c r="I127" s="182"/>
      <c r="L127" s="177"/>
      <c r="M127" s="183"/>
      <c r="N127" s="184"/>
      <c r="O127" s="184"/>
      <c r="P127" s="184"/>
      <c r="Q127" s="184"/>
      <c r="R127" s="184"/>
      <c r="S127" s="184"/>
      <c r="T127" s="185"/>
      <c r="AT127" s="186" t="s">
        <v>263</v>
      </c>
      <c r="AU127" s="186" t="s">
        <v>79</v>
      </c>
      <c r="AV127" s="11" t="s">
        <v>79</v>
      </c>
      <c r="AW127" s="11" t="s">
        <v>36</v>
      </c>
      <c r="AX127" s="11" t="s">
        <v>9</v>
      </c>
      <c r="AY127" s="186" t="s">
        <v>254</v>
      </c>
    </row>
    <row r="128" spans="2:65" s="1" customFormat="1" ht="22.5" customHeight="1" x14ac:dyDescent="0.3">
      <c r="B128" s="164"/>
      <c r="C128" s="165" t="s">
        <v>352</v>
      </c>
      <c r="D128" s="165" t="s">
        <v>256</v>
      </c>
      <c r="E128" s="166" t="s">
        <v>2114</v>
      </c>
      <c r="F128" s="167" t="s">
        <v>2115</v>
      </c>
      <c r="G128" s="168" t="s">
        <v>269</v>
      </c>
      <c r="H128" s="169">
        <v>219.42500000000001</v>
      </c>
      <c r="I128" s="170"/>
      <c r="J128" s="171">
        <f>ROUND(I128*H128,0)</f>
        <v>0</v>
      </c>
      <c r="K128" s="167" t="s">
        <v>260</v>
      </c>
      <c r="L128" s="34"/>
      <c r="M128" s="172" t="s">
        <v>3</v>
      </c>
      <c r="N128" s="173" t="s">
        <v>43</v>
      </c>
      <c r="O128" s="35"/>
      <c r="P128" s="174">
        <f>O128*H128</f>
        <v>0</v>
      </c>
      <c r="Q128" s="174">
        <v>0</v>
      </c>
      <c r="R128" s="174">
        <f>Q128*H128</f>
        <v>0</v>
      </c>
      <c r="S128" s="174">
        <v>0</v>
      </c>
      <c r="T128" s="175">
        <f>S128*H128</f>
        <v>0</v>
      </c>
      <c r="AR128" s="17" t="s">
        <v>85</v>
      </c>
      <c r="AT128" s="17" t="s">
        <v>256</v>
      </c>
      <c r="AU128" s="17" t="s">
        <v>79</v>
      </c>
      <c r="AY128" s="17" t="s">
        <v>254</v>
      </c>
      <c r="BE128" s="176">
        <f>IF(N128="základní",J128,0)</f>
        <v>0</v>
      </c>
      <c r="BF128" s="176">
        <f>IF(N128="snížená",J128,0)</f>
        <v>0</v>
      </c>
      <c r="BG128" s="176">
        <f>IF(N128="zákl. přenesená",J128,0)</f>
        <v>0</v>
      </c>
      <c r="BH128" s="176">
        <f>IF(N128="sníž. přenesená",J128,0)</f>
        <v>0</v>
      </c>
      <c r="BI128" s="176">
        <f>IF(N128="nulová",J128,0)</f>
        <v>0</v>
      </c>
      <c r="BJ128" s="17" t="s">
        <v>9</v>
      </c>
      <c r="BK128" s="176">
        <f>ROUND(I128*H128,0)</f>
        <v>0</v>
      </c>
      <c r="BL128" s="17" t="s">
        <v>85</v>
      </c>
      <c r="BM128" s="17" t="s">
        <v>2116</v>
      </c>
    </row>
    <row r="129" spans="2:65" s="11" customFormat="1" ht="13.5" x14ac:dyDescent="0.3">
      <c r="B129" s="177"/>
      <c r="D129" s="187" t="s">
        <v>263</v>
      </c>
      <c r="E129" s="186" t="s">
        <v>3</v>
      </c>
      <c r="F129" s="188" t="s">
        <v>2106</v>
      </c>
      <c r="H129" s="189">
        <v>130.185</v>
      </c>
      <c r="I129" s="182"/>
      <c r="L129" s="177"/>
      <c r="M129" s="183"/>
      <c r="N129" s="184"/>
      <c r="O129" s="184"/>
      <c r="P129" s="184"/>
      <c r="Q129" s="184"/>
      <c r="R129" s="184"/>
      <c r="S129" s="184"/>
      <c r="T129" s="185"/>
      <c r="AT129" s="186" t="s">
        <v>263</v>
      </c>
      <c r="AU129" s="186" t="s">
        <v>79</v>
      </c>
      <c r="AV129" s="11" t="s">
        <v>79</v>
      </c>
      <c r="AW129" s="11" t="s">
        <v>36</v>
      </c>
      <c r="AX129" s="11" t="s">
        <v>72</v>
      </c>
      <c r="AY129" s="186" t="s">
        <v>254</v>
      </c>
    </row>
    <row r="130" spans="2:65" s="11" customFormat="1" ht="13.5" x14ac:dyDescent="0.3">
      <c r="B130" s="177"/>
      <c r="D130" s="187" t="s">
        <v>263</v>
      </c>
      <c r="E130" s="186" t="s">
        <v>3</v>
      </c>
      <c r="F130" s="188" t="s">
        <v>142</v>
      </c>
      <c r="H130" s="189">
        <v>89.24</v>
      </c>
      <c r="I130" s="182"/>
      <c r="L130" s="177"/>
      <c r="M130" s="183"/>
      <c r="N130" s="184"/>
      <c r="O130" s="184"/>
      <c r="P130" s="184"/>
      <c r="Q130" s="184"/>
      <c r="R130" s="184"/>
      <c r="S130" s="184"/>
      <c r="T130" s="185"/>
      <c r="AT130" s="186" t="s">
        <v>263</v>
      </c>
      <c r="AU130" s="186" t="s">
        <v>79</v>
      </c>
      <c r="AV130" s="11" t="s">
        <v>79</v>
      </c>
      <c r="AW130" s="11" t="s">
        <v>36</v>
      </c>
      <c r="AX130" s="11" t="s">
        <v>72</v>
      </c>
      <c r="AY130" s="186" t="s">
        <v>254</v>
      </c>
    </row>
    <row r="131" spans="2:65" s="12" customFormat="1" ht="13.5" x14ac:dyDescent="0.3">
      <c r="B131" s="190"/>
      <c r="D131" s="178" t="s">
        <v>263</v>
      </c>
      <c r="E131" s="191" t="s">
        <v>3</v>
      </c>
      <c r="F131" s="192" t="s">
        <v>277</v>
      </c>
      <c r="H131" s="193">
        <v>219.42500000000001</v>
      </c>
      <c r="I131" s="194"/>
      <c r="L131" s="190"/>
      <c r="M131" s="195"/>
      <c r="N131" s="196"/>
      <c r="O131" s="196"/>
      <c r="P131" s="196"/>
      <c r="Q131" s="196"/>
      <c r="R131" s="196"/>
      <c r="S131" s="196"/>
      <c r="T131" s="197"/>
      <c r="AT131" s="198" t="s">
        <v>263</v>
      </c>
      <c r="AU131" s="198" t="s">
        <v>79</v>
      </c>
      <c r="AV131" s="12" t="s">
        <v>82</v>
      </c>
      <c r="AW131" s="12" t="s">
        <v>36</v>
      </c>
      <c r="AX131" s="12" t="s">
        <v>9</v>
      </c>
      <c r="AY131" s="198" t="s">
        <v>254</v>
      </c>
    </row>
    <row r="132" spans="2:65" s="1" customFormat="1" ht="22.5" customHeight="1" x14ac:dyDescent="0.3">
      <c r="B132" s="164"/>
      <c r="C132" s="165" t="s">
        <v>356</v>
      </c>
      <c r="D132" s="165" t="s">
        <v>256</v>
      </c>
      <c r="E132" s="166" t="s">
        <v>2103</v>
      </c>
      <c r="F132" s="167" t="s">
        <v>2104</v>
      </c>
      <c r="G132" s="168" t="s">
        <v>269</v>
      </c>
      <c r="H132" s="169">
        <v>219.42500000000001</v>
      </c>
      <c r="I132" s="170"/>
      <c r="J132" s="171">
        <f>ROUND(I132*H132,0)</f>
        <v>0</v>
      </c>
      <c r="K132" s="167" t="s">
        <v>260</v>
      </c>
      <c r="L132" s="34"/>
      <c r="M132" s="172" t="s">
        <v>3</v>
      </c>
      <c r="N132" s="173" t="s">
        <v>43</v>
      </c>
      <c r="O132" s="35"/>
      <c r="P132" s="174">
        <f>O132*H132</f>
        <v>0</v>
      </c>
      <c r="Q132" s="174">
        <v>0</v>
      </c>
      <c r="R132" s="174">
        <f>Q132*H132</f>
        <v>0</v>
      </c>
      <c r="S132" s="174">
        <v>0</v>
      </c>
      <c r="T132" s="175">
        <f>S132*H132</f>
        <v>0</v>
      </c>
      <c r="AR132" s="17" t="s">
        <v>85</v>
      </c>
      <c r="AT132" s="17" t="s">
        <v>256</v>
      </c>
      <c r="AU132" s="17" t="s">
        <v>79</v>
      </c>
      <c r="AY132" s="17" t="s">
        <v>254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7" t="s">
        <v>9</v>
      </c>
      <c r="BK132" s="176">
        <f>ROUND(I132*H132,0)</f>
        <v>0</v>
      </c>
      <c r="BL132" s="17" t="s">
        <v>85</v>
      </c>
      <c r="BM132" s="17" t="s">
        <v>2117</v>
      </c>
    </row>
    <row r="133" spans="2:65" s="11" customFormat="1" ht="13.5" x14ac:dyDescent="0.3">
      <c r="B133" s="177"/>
      <c r="D133" s="187" t="s">
        <v>263</v>
      </c>
      <c r="E133" s="186" t="s">
        <v>3</v>
      </c>
      <c r="F133" s="188" t="s">
        <v>2106</v>
      </c>
      <c r="H133" s="189">
        <v>130.185</v>
      </c>
      <c r="I133" s="182"/>
      <c r="L133" s="177"/>
      <c r="M133" s="183"/>
      <c r="N133" s="184"/>
      <c r="O133" s="184"/>
      <c r="P133" s="184"/>
      <c r="Q133" s="184"/>
      <c r="R133" s="184"/>
      <c r="S133" s="184"/>
      <c r="T133" s="185"/>
      <c r="AT133" s="186" t="s">
        <v>263</v>
      </c>
      <c r="AU133" s="186" t="s">
        <v>79</v>
      </c>
      <c r="AV133" s="11" t="s">
        <v>79</v>
      </c>
      <c r="AW133" s="11" t="s">
        <v>36</v>
      </c>
      <c r="AX133" s="11" t="s">
        <v>72</v>
      </c>
      <c r="AY133" s="186" t="s">
        <v>254</v>
      </c>
    </row>
    <row r="134" spans="2:65" s="11" customFormat="1" ht="13.5" x14ac:dyDescent="0.3">
      <c r="B134" s="177"/>
      <c r="D134" s="187" t="s">
        <v>263</v>
      </c>
      <c r="E134" s="186" t="s">
        <v>3</v>
      </c>
      <c r="F134" s="188" t="s">
        <v>142</v>
      </c>
      <c r="H134" s="189">
        <v>89.24</v>
      </c>
      <c r="I134" s="182"/>
      <c r="L134" s="177"/>
      <c r="M134" s="183"/>
      <c r="N134" s="184"/>
      <c r="O134" s="184"/>
      <c r="P134" s="184"/>
      <c r="Q134" s="184"/>
      <c r="R134" s="184"/>
      <c r="S134" s="184"/>
      <c r="T134" s="185"/>
      <c r="AT134" s="186" t="s">
        <v>263</v>
      </c>
      <c r="AU134" s="186" t="s">
        <v>79</v>
      </c>
      <c r="AV134" s="11" t="s">
        <v>79</v>
      </c>
      <c r="AW134" s="11" t="s">
        <v>36</v>
      </c>
      <c r="AX134" s="11" t="s">
        <v>72</v>
      </c>
      <c r="AY134" s="186" t="s">
        <v>254</v>
      </c>
    </row>
    <row r="135" spans="2:65" s="12" customFormat="1" ht="13.5" x14ac:dyDescent="0.3">
      <c r="B135" s="190"/>
      <c r="D135" s="178" t="s">
        <v>263</v>
      </c>
      <c r="E135" s="191" t="s">
        <v>3</v>
      </c>
      <c r="F135" s="192" t="s">
        <v>277</v>
      </c>
      <c r="H135" s="193">
        <v>219.42500000000001</v>
      </c>
      <c r="I135" s="194"/>
      <c r="L135" s="190"/>
      <c r="M135" s="195"/>
      <c r="N135" s="196"/>
      <c r="O135" s="196"/>
      <c r="P135" s="196"/>
      <c r="Q135" s="196"/>
      <c r="R135" s="196"/>
      <c r="S135" s="196"/>
      <c r="T135" s="197"/>
      <c r="AT135" s="198" t="s">
        <v>263</v>
      </c>
      <c r="AU135" s="198" t="s">
        <v>79</v>
      </c>
      <c r="AV135" s="12" t="s">
        <v>82</v>
      </c>
      <c r="AW135" s="12" t="s">
        <v>36</v>
      </c>
      <c r="AX135" s="12" t="s">
        <v>9</v>
      </c>
      <c r="AY135" s="198" t="s">
        <v>254</v>
      </c>
    </row>
    <row r="136" spans="2:65" s="1" customFormat="1" ht="22.5" customHeight="1" x14ac:dyDescent="0.3">
      <c r="B136" s="164"/>
      <c r="C136" s="165" t="s">
        <v>363</v>
      </c>
      <c r="D136" s="165" t="s">
        <v>256</v>
      </c>
      <c r="E136" s="166" t="s">
        <v>364</v>
      </c>
      <c r="F136" s="167" t="s">
        <v>365</v>
      </c>
      <c r="G136" s="168" t="s">
        <v>269</v>
      </c>
      <c r="H136" s="169">
        <v>219.42500000000001</v>
      </c>
      <c r="I136" s="170"/>
      <c r="J136" s="171">
        <f>ROUND(I136*H136,0)</f>
        <v>0</v>
      </c>
      <c r="K136" s="167" t="s">
        <v>260</v>
      </c>
      <c r="L136" s="34"/>
      <c r="M136" s="172" t="s">
        <v>3</v>
      </c>
      <c r="N136" s="173" t="s">
        <v>43</v>
      </c>
      <c r="O136" s="35"/>
      <c r="P136" s="174">
        <f>O136*H136</f>
        <v>0</v>
      </c>
      <c r="Q136" s="174">
        <v>0</v>
      </c>
      <c r="R136" s="174">
        <f>Q136*H136</f>
        <v>0</v>
      </c>
      <c r="S136" s="174">
        <v>0</v>
      </c>
      <c r="T136" s="175">
        <f>S136*H136</f>
        <v>0</v>
      </c>
      <c r="AR136" s="17" t="s">
        <v>85</v>
      </c>
      <c r="AT136" s="17" t="s">
        <v>256</v>
      </c>
      <c r="AU136" s="17" t="s">
        <v>79</v>
      </c>
      <c r="AY136" s="17" t="s">
        <v>254</v>
      </c>
      <c r="BE136" s="176">
        <f>IF(N136="základní",J136,0)</f>
        <v>0</v>
      </c>
      <c r="BF136" s="176">
        <f>IF(N136="snížená",J136,0)</f>
        <v>0</v>
      </c>
      <c r="BG136" s="176">
        <f>IF(N136="zákl. přenesená",J136,0)</f>
        <v>0</v>
      </c>
      <c r="BH136" s="176">
        <f>IF(N136="sníž. přenesená",J136,0)</f>
        <v>0</v>
      </c>
      <c r="BI136" s="176">
        <f>IF(N136="nulová",J136,0)</f>
        <v>0</v>
      </c>
      <c r="BJ136" s="17" t="s">
        <v>9</v>
      </c>
      <c r="BK136" s="176">
        <f>ROUND(I136*H136,0)</f>
        <v>0</v>
      </c>
      <c r="BL136" s="17" t="s">
        <v>85</v>
      </c>
      <c r="BM136" s="17" t="s">
        <v>2118</v>
      </c>
    </row>
    <row r="137" spans="2:65" s="11" customFormat="1" ht="13.5" x14ac:dyDescent="0.3">
      <c r="B137" s="177"/>
      <c r="D137" s="187" t="s">
        <v>263</v>
      </c>
      <c r="E137" s="186" t="s">
        <v>3</v>
      </c>
      <c r="F137" s="188" t="s">
        <v>2106</v>
      </c>
      <c r="H137" s="189">
        <v>130.185</v>
      </c>
      <c r="I137" s="182"/>
      <c r="L137" s="177"/>
      <c r="M137" s="183"/>
      <c r="N137" s="184"/>
      <c r="O137" s="184"/>
      <c r="P137" s="184"/>
      <c r="Q137" s="184"/>
      <c r="R137" s="184"/>
      <c r="S137" s="184"/>
      <c r="T137" s="185"/>
      <c r="AT137" s="186" t="s">
        <v>263</v>
      </c>
      <c r="AU137" s="186" t="s">
        <v>79</v>
      </c>
      <c r="AV137" s="11" t="s">
        <v>79</v>
      </c>
      <c r="AW137" s="11" t="s">
        <v>36</v>
      </c>
      <c r="AX137" s="11" t="s">
        <v>72</v>
      </c>
      <c r="AY137" s="186" t="s">
        <v>254</v>
      </c>
    </row>
    <row r="138" spans="2:65" s="11" customFormat="1" ht="13.5" x14ac:dyDescent="0.3">
      <c r="B138" s="177"/>
      <c r="D138" s="187" t="s">
        <v>263</v>
      </c>
      <c r="E138" s="186" t="s">
        <v>3</v>
      </c>
      <c r="F138" s="188" t="s">
        <v>142</v>
      </c>
      <c r="H138" s="189">
        <v>89.24</v>
      </c>
      <c r="I138" s="182"/>
      <c r="L138" s="177"/>
      <c r="M138" s="183"/>
      <c r="N138" s="184"/>
      <c r="O138" s="184"/>
      <c r="P138" s="184"/>
      <c r="Q138" s="184"/>
      <c r="R138" s="184"/>
      <c r="S138" s="184"/>
      <c r="T138" s="185"/>
      <c r="AT138" s="186" t="s">
        <v>263</v>
      </c>
      <c r="AU138" s="186" t="s">
        <v>79</v>
      </c>
      <c r="AV138" s="11" t="s">
        <v>79</v>
      </c>
      <c r="AW138" s="11" t="s">
        <v>36</v>
      </c>
      <c r="AX138" s="11" t="s">
        <v>72</v>
      </c>
      <c r="AY138" s="186" t="s">
        <v>254</v>
      </c>
    </row>
    <row r="139" spans="2:65" s="12" customFormat="1" ht="13.5" x14ac:dyDescent="0.3">
      <c r="B139" s="190"/>
      <c r="D139" s="178" t="s">
        <v>263</v>
      </c>
      <c r="E139" s="191" t="s">
        <v>3</v>
      </c>
      <c r="F139" s="192" t="s">
        <v>277</v>
      </c>
      <c r="H139" s="193">
        <v>219.42500000000001</v>
      </c>
      <c r="I139" s="194"/>
      <c r="L139" s="190"/>
      <c r="M139" s="195"/>
      <c r="N139" s="196"/>
      <c r="O139" s="196"/>
      <c r="P139" s="196"/>
      <c r="Q139" s="196"/>
      <c r="R139" s="196"/>
      <c r="S139" s="196"/>
      <c r="T139" s="197"/>
      <c r="AT139" s="198" t="s">
        <v>263</v>
      </c>
      <c r="AU139" s="198" t="s">
        <v>79</v>
      </c>
      <c r="AV139" s="12" t="s">
        <v>82</v>
      </c>
      <c r="AW139" s="12" t="s">
        <v>36</v>
      </c>
      <c r="AX139" s="12" t="s">
        <v>9</v>
      </c>
      <c r="AY139" s="198" t="s">
        <v>254</v>
      </c>
    </row>
    <row r="140" spans="2:65" s="1" customFormat="1" ht="22.5" customHeight="1" x14ac:dyDescent="0.3">
      <c r="B140" s="164"/>
      <c r="C140" s="165" t="s">
        <v>10</v>
      </c>
      <c r="D140" s="165" t="s">
        <v>256</v>
      </c>
      <c r="E140" s="166" t="s">
        <v>1905</v>
      </c>
      <c r="F140" s="167" t="s">
        <v>1906</v>
      </c>
      <c r="G140" s="168" t="s">
        <v>269</v>
      </c>
      <c r="H140" s="169">
        <v>65.504999999999995</v>
      </c>
      <c r="I140" s="170"/>
      <c r="J140" s="171">
        <f>ROUND(I140*H140,0)</f>
        <v>0</v>
      </c>
      <c r="K140" s="167" t="s">
        <v>260</v>
      </c>
      <c r="L140" s="34"/>
      <c r="M140" s="172" t="s">
        <v>3</v>
      </c>
      <c r="N140" s="173" t="s">
        <v>43</v>
      </c>
      <c r="O140" s="35"/>
      <c r="P140" s="174">
        <f>O140*H140</f>
        <v>0</v>
      </c>
      <c r="Q140" s="174">
        <v>0</v>
      </c>
      <c r="R140" s="174">
        <f>Q140*H140</f>
        <v>0</v>
      </c>
      <c r="S140" s="174">
        <v>0</v>
      </c>
      <c r="T140" s="175">
        <f>S140*H140</f>
        <v>0</v>
      </c>
      <c r="AR140" s="17" t="s">
        <v>85</v>
      </c>
      <c r="AT140" s="17" t="s">
        <v>256</v>
      </c>
      <c r="AU140" s="17" t="s">
        <v>79</v>
      </c>
      <c r="AY140" s="17" t="s">
        <v>254</v>
      </c>
      <c r="BE140" s="176">
        <f>IF(N140="základní",J140,0)</f>
        <v>0</v>
      </c>
      <c r="BF140" s="176">
        <f>IF(N140="snížená",J140,0)</f>
        <v>0</v>
      </c>
      <c r="BG140" s="176">
        <f>IF(N140="zákl. přenesená",J140,0)</f>
        <v>0</v>
      </c>
      <c r="BH140" s="176">
        <f>IF(N140="sníž. přenesená",J140,0)</f>
        <v>0</v>
      </c>
      <c r="BI140" s="176">
        <f>IF(N140="nulová",J140,0)</f>
        <v>0</v>
      </c>
      <c r="BJ140" s="17" t="s">
        <v>9</v>
      </c>
      <c r="BK140" s="176">
        <f>ROUND(I140*H140,0)</f>
        <v>0</v>
      </c>
      <c r="BL140" s="17" t="s">
        <v>85</v>
      </c>
      <c r="BM140" s="17" t="s">
        <v>2119</v>
      </c>
    </row>
    <row r="141" spans="2:65" s="11" customFormat="1" ht="13.5" x14ac:dyDescent="0.3">
      <c r="B141" s="177"/>
      <c r="D141" s="187" t="s">
        <v>263</v>
      </c>
      <c r="E141" s="186" t="s">
        <v>3</v>
      </c>
      <c r="F141" s="188" t="s">
        <v>2120</v>
      </c>
      <c r="H141" s="189">
        <v>3.645</v>
      </c>
      <c r="I141" s="182"/>
      <c r="L141" s="177"/>
      <c r="M141" s="183"/>
      <c r="N141" s="184"/>
      <c r="O141" s="184"/>
      <c r="P141" s="184"/>
      <c r="Q141" s="184"/>
      <c r="R141" s="184"/>
      <c r="S141" s="184"/>
      <c r="T141" s="185"/>
      <c r="AT141" s="186" t="s">
        <v>263</v>
      </c>
      <c r="AU141" s="186" t="s">
        <v>79</v>
      </c>
      <c r="AV141" s="11" t="s">
        <v>79</v>
      </c>
      <c r="AW141" s="11" t="s">
        <v>36</v>
      </c>
      <c r="AX141" s="11" t="s">
        <v>72</v>
      </c>
      <c r="AY141" s="186" t="s">
        <v>254</v>
      </c>
    </row>
    <row r="142" spans="2:65" s="11" customFormat="1" ht="13.5" x14ac:dyDescent="0.3">
      <c r="B142" s="177"/>
      <c r="D142" s="187" t="s">
        <v>263</v>
      </c>
      <c r="E142" s="186" t="s">
        <v>3</v>
      </c>
      <c r="F142" s="188" t="s">
        <v>2121</v>
      </c>
      <c r="H142" s="189">
        <v>11.76</v>
      </c>
      <c r="I142" s="182"/>
      <c r="L142" s="177"/>
      <c r="M142" s="183"/>
      <c r="N142" s="184"/>
      <c r="O142" s="184"/>
      <c r="P142" s="184"/>
      <c r="Q142" s="184"/>
      <c r="R142" s="184"/>
      <c r="S142" s="184"/>
      <c r="T142" s="185"/>
      <c r="AT142" s="186" t="s">
        <v>263</v>
      </c>
      <c r="AU142" s="186" t="s">
        <v>79</v>
      </c>
      <c r="AV142" s="11" t="s">
        <v>79</v>
      </c>
      <c r="AW142" s="11" t="s">
        <v>36</v>
      </c>
      <c r="AX142" s="11" t="s">
        <v>72</v>
      </c>
      <c r="AY142" s="186" t="s">
        <v>254</v>
      </c>
    </row>
    <row r="143" spans="2:65" s="11" customFormat="1" ht="13.5" x14ac:dyDescent="0.3">
      <c r="B143" s="177"/>
      <c r="D143" s="187" t="s">
        <v>263</v>
      </c>
      <c r="E143" s="186" t="s">
        <v>3</v>
      </c>
      <c r="F143" s="188" t="s">
        <v>2122</v>
      </c>
      <c r="H143" s="189">
        <v>27</v>
      </c>
      <c r="I143" s="182"/>
      <c r="L143" s="177"/>
      <c r="M143" s="183"/>
      <c r="N143" s="184"/>
      <c r="O143" s="184"/>
      <c r="P143" s="184"/>
      <c r="Q143" s="184"/>
      <c r="R143" s="184"/>
      <c r="S143" s="184"/>
      <c r="T143" s="185"/>
      <c r="AT143" s="186" t="s">
        <v>263</v>
      </c>
      <c r="AU143" s="186" t="s">
        <v>79</v>
      </c>
      <c r="AV143" s="11" t="s">
        <v>79</v>
      </c>
      <c r="AW143" s="11" t="s">
        <v>36</v>
      </c>
      <c r="AX143" s="11" t="s">
        <v>72</v>
      </c>
      <c r="AY143" s="186" t="s">
        <v>254</v>
      </c>
    </row>
    <row r="144" spans="2:65" s="11" customFormat="1" ht="13.5" x14ac:dyDescent="0.3">
      <c r="B144" s="177"/>
      <c r="D144" s="187" t="s">
        <v>263</v>
      </c>
      <c r="E144" s="186" t="s">
        <v>3</v>
      </c>
      <c r="F144" s="188" t="s">
        <v>2123</v>
      </c>
      <c r="H144" s="189">
        <v>23.1</v>
      </c>
      <c r="I144" s="182"/>
      <c r="L144" s="177"/>
      <c r="M144" s="183"/>
      <c r="N144" s="184"/>
      <c r="O144" s="184"/>
      <c r="P144" s="184"/>
      <c r="Q144" s="184"/>
      <c r="R144" s="184"/>
      <c r="S144" s="184"/>
      <c r="T144" s="185"/>
      <c r="AT144" s="186" t="s">
        <v>263</v>
      </c>
      <c r="AU144" s="186" t="s">
        <v>79</v>
      </c>
      <c r="AV144" s="11" t="s">
        <v>79</v>
      </c>
      <c r="AW144" s="11" t="s">
        <v>36</v>
      </c>
      <c r="AX144" s="11" t="s">
        <v>72</v>
      </c>
      <c r="AY144" s="186" t="s">
        <v>254</v>
      </c>
    </row>
    <row r="145" spans="2:65" s="12" customFormat="1" ht="13.5" x14ac:dyDescent="0.3">
      <c r="B145" s="190"/>
      <c r="D145" s="178" t="s">
        <v>263</v>
      </c>
      <c r="E145" s="191" t="s">
        <v>2070</v>
      </c>
      <c r="F145" s="192" t="s">
        <v>277</v>
      </c>
      <c r="H145" s="193">
        <v>65.504999999999995</v>
      </c>
      <c r="I145" s="194"/>
      <c r="L145" s="190"/>
      <c r="M145" s="195"/>
      <c r="N145" s="196"/>
      <c r="O145" s="196"/>
      <c r="P145" s="196"/>
      <c r="Q145" s="196"/>
      <c r="R145" s="196"/>
      <c r="S145" s="196"/>
      <c r="T145" s="197"/>
      <c r="AT145" s="198" t="s">
        <v>263</v>
      </c>
      <c r="AU145" s="198" t="s">
        <v>79</v>
      </c>
      <c r="AV145" s="12" t="s">
        <v>82</v>
      </c>
      <c r="AW145" s="12" t="s">
        <v>36</v>
      </c>
      <c r="AX145" s="12" t="s">
        <v>9</v>
      </c>
      <c r="AY145" s="198" t="s">
        <v>254</v>
      </c>
    </row>
    <row r="146" spans="2:65" s="1" customFormat="1" ht="22.5" customHeight="1" x14ac:dyDescent="0.3">
      <c r="B146" s="164"/>
      <c r="C146" s="210" t="s">
        <v>261</v>
      </c>
      <c r="D146" s="210" t="s">
        <v>368</v>
      </c>
      <c r="E146" s="211" t="s">
        <v>1908</v>
      </c>
      <c r="F146" s="212" t="s">
        <v>1909</v>
      </c>
      <c r="G146" s="213" t="s">
        <v>359</v>
      </c>
      <c r="H146" s="214">
        <v>124.46</v>
      </c>
      <c r="I146" s="215"/>
      <c r="J146" s="216">
        <f>ROUND(I146*H146,0)</f>
        <v>0</v>
      </c>
      <c r="K146" s="212" t="s">
        <v>260</v>
      </c>
      <c r="L146" s="217"/>
      <c r="M146" s="218" t="s">
        <v>3</v>
      </c>
      <c r="N146" s="219" t="s">
        <v>43</v>
      </c>
      <c r="O146" s="35"/>
      <c r="P146" s="174">
        <f>O146*H146</f>
        <v>0</v>
      </c>
      <c r="Q146" s="174">
        <v>1</v>
      </c>
      <c r="R146" s="174">
        <f>Q146*H146</f>
        <v>124.46</v>
      </c>
      <c r="S146" s="174">
        <v>0</v>
      </c>
      <c r="T146" s="175">
        <f>S146*H146</f>
        <v>0</v>
      </c>
      <c r="AR146" s="17" t="s">
        <v>335</v>
      </c>
      <c r="AT146" s="17" t="s">
        <v>368</v>
      </c>
      <c r="AU146" s="17" t="s">
        <v>79</v>
      </c>
      <c r="AY146" s="17" t="s">
        <v>254</v>
      </c>
      <c r="BE146" s="176">
        <f>IF(N146="základní",J146,0)</f>
        <v>0</v>
      </c>
      <c r="BF146" s="176">
        <f>IF(N146="snížená",J146,0)</f>
        <v>0</v>
      </c>
      <c r="BG146" s="176">
        <f>IF(N146="zákl. přenesená",J146,0)</f>
        <v>0</v>
      </c>
      <c r="BH146" s="176">
        <f>IF(N146="sníž. přenesená",J146,0)</f>
        <v>0</v>
      </c>
      <c r="BI146" s="176">
        <f>IF(N146="nulová",J146,0)</f>
        <v>0</v>
      </c>
      <c r="BJ146" s="17" t="s">
        <v>9</v>
      </c>
      <c r="BK146" s="176">
        <f>ROUND(I146*H146,0)</f>
        <v>0</v>
      </c>
      <c r="BL146" s="17" t="s">
        <v>85</v>
      </c>
      <c r="BM146" s="17" t="s">
        <v>2124</v>
      </c>
    </row>
    <row r="147" spans="2:65" s="11" customFormat="1" ht="13.5" x14ac:dyDescent="0.3">
      <c r="B147" s="177"/>
      <c r="D147" s="187" t="s">
        <v>263</v>
      </c>
      <c r="E147" s="186" t="s">
        <v>3</v>
      </c>
      <c r="F147" s="188" t="s">
        <v>2125</v>
      </c>
      <c r="H147" s="189">
        <v>124.46</v>
      </c>
      <c r="I147" s="182"/>
      <c r="L147" s="177"/>
      <c r="M147" s="183"/>
      <c r="N147" s="184"/>
      <c r="O147" s="184"/>
      <c r="P147" s="184"/>
      <c r="Q147" s="184"/>
      <c r="R147" s="184"/>
      <c r="S147" s="184"/>
      <c r="T147" s="185"/>
      <c r="AT147" s="186" t="s">
        <v>263</v>
      </c>
      <c r="AU147" s="186" t="s">
        <v>79</v>
      </c>
      <c r="AV147" s="11" t="s">
        <v>79</v>
      </c>
      <c r="AW147" s="11" t="s">
        <v>36</v>
      </c>
      <c r="AX147" s="11" t="s">
        <v>9</v>
      </c>
      <c r="AY147" s="186" t="s">
        <v>254</v>
      </c>
    </row>
    <row r="148" spans="2:65" s="10" customFormat="1" ht="29.85" customHeight="1" x14ac:dyDescent="0.3">
      <c r="B148" s="150"/>
      <c r="D148" s="161" t="s">
        <v>71</v>
      </c>
      <c r="E148" s="162" t="s">
        <v>85</v>
      </c>
      <c r="F148" s="162" t="s">
        <v>689</v>
      </c>
      <c r="I148" s="153"/>
      <c r="J148" s="163">
        <f>BK148</f>
        <v>0</v>
      </c>
      <c r="L148" s="150"/>
      <c r="M148" s="155"/>
      <c r="N148" s="156"/>
      <c r="O148" s="156"/>
      <c r="P148" s="157">
        <f>SUM(P149:P156)</f>
        <v>0</v>
      </c>
      <c r="Q148" s="156"/>
      <c r="R148" s="157">
        <f>SUM(R149:R156)</f>
        <v>26.1851029</v>
      </c>
      <c r="S148" s="156"/>
      <c r="T148" s="158">
        <f>SUM(T149:T156)</f>
        <v>0</v>
      </c>
      <c r="AR148" s="151" t="s">
        <v>9</v>
      </c>
      <c r="AT148" s="159" t="s">
        <v>71</v>
      </c>
      <c r="AU148" s="159" t="s">
        <v>9</v>
      </c>
      <c r="AY148" s="151" t="s">
        <v>254</v>
      </c>
      <c r="BK148" s="160">
        <f>SUM(BK149:BK156)</f>
        <v>0</v>
      </c>
    </row>
    <row r="149" spans="2:65" s="1" customFormat="1" ht="22.5" customHeight="1" x14ac:dyDescent="0.3">
      <c r="B149" s="164"/>
      <c r="C149" s="165" t="s">
        <v>378</v>
      </c>
      <c r="D149" s="165" t="s">
        <v>256</v>
      </c>
      <c r="E149" s="166" t="s">
        <v>2126</v>
      </c>
      <c r="F149" s="167" t="s">
        <v>2127</v>
      </c>
      <c r="G149" s="168" t="s">
        <v>269</v>
      </c>
      <c r="H149" s="169">
        <v>13.77</v>
      </c>
      <c r="I149" s="170"/>
      <c r="J149" s="171">
        <f>ROUND(I149*H149,0)</f>
        <v>0</v>
      </c>
      <c r="K149" s="167" t="s">
        <v>260</v>
      </c>
      <c r="L149" s="34"/>
      <c r="M149" s="172" t="s">
        <v>3</v>
      </c>
      <c r="N149" s="173" t="s">
        <v>43</v>
      </c>
      <c r="O149" s="35"/>
      <c r="P149" s="174">
        <f>O149*H149</f>
        <v>0</v>
      </c>
      <c r="Q149" s="174">
        <v>1.8907700000000001</v>
      </c>
      <c r="R149" s="174">
        <f>Q149*H149</f>
        <v>26.0359029</v>
      </c>
      <c r="S149" s="174">
        <v>0</v>
      </c>
      <c r="T149" s="175">
        <f>S149*H149</f>
        <v>0</v>
      </c>
      <c r="AR149" s="17" t="s">
        <v>85</v>
      </c>
      <c r="AT149" s="17" t="s">
        <v>256</v>
      </c>
      <c r="AU149" s="17" t="s">
        <v>79</v>
      </c>
      <c r="AY149" s="17" t="s">
        <v>254</v>
      </c>
      <c r="BE149" s="176">
        <f>IF(N149="základní",J149,0)</f>
        <v>0</v>
      </c>
      <c r="BF149" s="176">
        <f>IF(N149="snížená",J149,0)</f>
        <v>0</v>
      </c>
      <c r="BG149" s="176">
        <f>IF(N149="zákl. přenesená",J149,0)</f>
        <v>0</v>
      </c>
      <c r="BH149" s="176">
        <f>IF(N149="sníž. přenesená",J149,0)</f>
        <v>0</v>
      </c>
      <c r="BI149" s="176">
        <f>IF(N149="nulová",J149,0)</f>
        <v>0</v>
      </c>
      <c r="BJ149" s="17" t="s">
        <v>9</v>
      </c>
      <c r="BK149" s="176">
        <f>ROUND(I149*H149,0)</f>
        <v>0</v>
      </c>
      <c r="BL149" s="17" t="s">
        <v>85</v>
      </c>
      <c r="BM149" s="17" t="s">
        <v>2128</v>
      </c>
    </row>
    <row r="150" spans="2:65" s="11" customFormat="1" ht="13.5" x14ac:dyDescent="0.3">
      <c r="B150" s="177"/>
      <c r="D150" s="187" t="s">
        <v>263</v>
      </c>
      <c r="E150" s="186" t="s">
        <v>3</v>
      </c>
      <c r="F150" s="188" t="s">
        <v>2129</v>
      </c>
      <c r="H150" s="189">
        <v>0.81</v>
      </c>
      <c r="I150" s="182"/>
      <c r="L150" s="177"/>
      <c r="M150" s="183"/>
      <c r="N150" s="184"/>
      <c r="O150" s="184"/>
      <c r="P150" s="184"/>
      <c r="Q150" s="184"/>
      <c r="R150" s="184"/>
      <c r="S150" s="184"/>
      <c r="T150" s="185"/>
      <c r="AT150" s="186" t="s">
        <v>263</v>
      </c>
      <c r="AU150" s="186" t="s">
        <v>79</v>
      </c>
      <c r="AV150" s="11" t="s">
        <v>79</v>
      </c>
      <c r="AW150" s="11" t="s">
        <v>36</v>
      </c>
      <c r="AX150" s="11" t="s">
        <v>72</v>
      </c>
      <c r="AY150" s="186" t="s">
        <v>254</v>
      </c>
    </row>
    <row r="151" spans="2:65" s="11" customFormat="1" ht="13.5" x14ac:dyDescent="0.3">
      <c r="B151" s="177"/>
      <c r="D151" s="187" t="s">
        <v>263</v>
      </c>
      <c r="E151" s="186" t="s">
        <v>3</v>
      </c>
      <c r="F151" s="188" t="s">
        <v>2130</v>
      </c>
      <c r="H151" s="189">
        <v>3.36</v>
      </c>
      <c r="I151" s="182"/>
      <c r="L151" s="177"/>
      <c r="M151" s="183"/>
      <c r="N151" s="184"/>
      <c r="O151" s="184"/>
      <c r="P151" s="184"/>
      <c r="Q151" s="184"/>
      <c r="R151" s="184"/>
      <c r="S151" s="184"/>
      <c r="T151" s="185"/>
      <c r="AT151" s="186" t="s">
        <v>263</v>
      </c>
      <c r="AU151" s="186" t="s">
        <v>79</v>
      </c>
      <c r="AV151" s="11" t="s">
        <v>79</v>
      </c>
      <c r="AW151" s="11" t="s">
        <v>36</v>
      </c>
      <c r="AX151" s="11" t="s">
        <v>72</v>
      </c>
      <c r="AY151" s="186" t="s">
        <v>254</v>
      </c>
    </row>
    <row r="152" spans="2:65" s="11" customFormat="1" ht="13.5" x14ac:dyDescent="0.3">
      <c r="B152" s="177"/>
      <c r="D152" s="187" t="s">
        <v>263</v>
      </c>
      <c r="E152" s="186" t="s">
        <v>3</v>
      </c>
      <c r="F152" s="188" t="s">
        <v>2131</v>
      </c>
      <c r="H152" s="189">
        <v>5.4</v>
      </c>
      <c r="I152" s="182"/>
      <c r="L152" s="177"/>
      <c r="M152" s="183"/>
      <c r="N152" s="184"/>
      <c r="O152" s="184"/>
      <c r="P152" s="184"/>
      <c r="Q152" s="184"/>
      <c r="R152" s="184"/>
      <c r="S152" s="184"/>
      <c r="T152" s="185"/>
      <c r="AT152" s="186" t="s">
        <v>263</v>
      </c>
      <c r="AU152" s="186" t="s">
        <v>79</v>
      </c>
      <c r="AV152" s="11" t="s">
        <v>79</v>
      </c>
      <c r="AW152" s="11" t="s">
        <v>36</v>
      </c>
      <c r="AX152" s="11" t="s">
        <v>72</v>
      </c>
      <c r="AY152" s="186" t="s">
        <v>254</v>
      </c>
    </row>
    <row r="153" spans="2:65" s="11" customFormat="1" ht="13.5" x14ac:dyDescent="0.3">
      <c r="B153" s="177"/>
      <c r="D153" s="187" t="s">
        <v>263</v>
      </c>
      <c r="E153" s="186" t="s">
        <v>3</v>
      </c>
      <c r="F153" s="188" t="s">
        <v>2132</v>
      </c>
      <c r="H153" s="189">
        <v>4.2</v>
      </c>
      <c r="I153" s="182"/>
      <c r="L153" s="177"/>
      <c r="M153" s="183"/>
      <c r="N153" s="184"/>
      <c r="O153" s="184"/>
      <c r="P153" s="184"/>
      <c r="Q153" s="184"/>
      <c r="R153" s="184"/>
      <c r="S153" s="184"/>
      <c r="T153" s="185"/>
      <c r="AT153" s="186" t="s">
        <v>263</v>
      </c>
      <c r="AU153" s="186" t="s">
        <v>79</v>
      </c>
      <c r="AV153" s="11" t="s">
        <v>79</v>
      </c>
      <c r="AW153" s="11" t="s">
        <v>36</v>
      </c>
      <c r="AX153" s="11" t="s">
        <v>72</v>
      </c>
      <c r="AY153" s="186" t="s">
        <v>254</v>
      </c>
    </row>
    <row r="154" spans="2:65" s="12" customFormat="1" ht="13.5" x14ac:dyDescent="0.3">
      <c r="B154" s="190"/>
      <c r="D154" s="178" t="s">
        <v>263</v>
      </c>
      <c r="E154" s="191" t="s">
        <v>104</v>
      </c>
      <c r="F154" s="192" t="s">
        <v>277</v>
      </c>
      <c r="H154" s="193">
        <v>13.77</v>
      </c>
      <c r="I154" s="194"/>
      <c r="L154" s="190"/>
      <c r="M154" s="195"/>
      <c r="N154" s="196"/>
      <c r="O154" s="196"/>
      <c r="P154" s="196"/>
      <c r="Q154" s="196"/>
      <c r="R154" s="196"/>
      <c r="S154" s="196"/>
      <c r="T154" s="197"/>
      <c r="AT154" s="198" t="s">
        <v>263</v>
      </c>
      <c r="AU154" s="198" t="s">
        <v>79</v>
      </c>
      <c r="AV154" s="12" t="s">
        <v>82</v>
      </c>
      <c r="AW154" s="12" t="s">
        <v>36</v>
      </c>
      <c r="AX154" s="12" t="s">
        <v>9</v>
      </c>
      <c r="AY154" s="198" t="s">
        <v>254</v>
      </c>
    </row>
    <row r="155" spans="2:65" s="1" customFormat="1" ht="22.5" customHeight="1" x14ac:dyDescent="0.3">
      <c r="B155" s="164"/>
      <c r="C155" s="165" t="s">
        <v>383</v>
      </c>
      <c r="D155" s="165" t="s">
        <v>256</v>
      </c>
      <c r="E155" s="166" t="s">
        <v>2133</v>
      </c>
      <c r="F155" s="167" t="s">
        <v>2134</v>
      </c>
      <c r="G155" s="168" t="s">
        <v>259</v>
      </c>
      <c r="H155" s="169">
        <v>2</v>
      </c>
      <c r="I155" s="170"/>
      <c r="J155" s="171">
        <f>ROUND(I155*H155,0)</f>
        <v>0</v>
      </c>
      <c r="K155" s="167" t="s">
        <v>260</v>
      </c>
      <c r="L155" s="34"/>
      <c r="M155" s="172" t="s">
        <v>3</v>
      </c>
      <c r="N155" s="173" t="s">
        <v>43</v>
      </c>
      <c r="O155" s="35"/>
      <c r="P155" s="174">
        <f>O155*H155</f>
        <v>0</v>
      </c>
      <c r="Q155" s="174">
        <v>6.6E-3</v>
      </c>
      <c r="R155" s="174">
        <f>Q155*H155</f>
        <v>1.32E-2</v>
      </c>
      <c r="S155" s="174">
        <v>0</v>
      </c>
      <c r="T155" s="175">
        <f>S155*H155</f>
        <v>0</v>
      </c>
      <c r="AR155" s="17" t="s">
        <v>85</v>
      </c>
      <c r="AT155" s="17" t="s">
        <v>256</v>
      </c>
      <c r="AU155" s="17" t="s">
        <v>79</v>
      </c>
      <c r="AY155" s="17" t="s">
        <v>254</v>
      </c>
      <c r="BE155" s="176">
        <f>IF(N155="základní",J155,0)</f>
        <v>0</v>
      </c>
      <c r="BF155" s="176">
        <f>IF(N155="snížená",J155,0)</f>
        <v>0</v>
      </c>
      <c r="BG155" s="176">
        <f>IF(N155="zákl. přenesená",J155,0)</f>
        <v>0</v>
      </c>
      <c r="BH155" s="176">
        <f>IF(N155="sníž. přenesená",J155,0)</f>
        <v>0</v>
      </c>
      <c r="BI155" s="176">
        <f>IF(N155="nulová",J155,0)</f>
        <v>0</v>
      </c>
      <c r="BJ155" s="17" t="s">
        <v>9</v>
      </c>
      <c r="BK155" s="176">
        <f>ROUND(I155*H155,0)</f>
        <v>0</v>
      </c>
      <c r="BL155" s="17" t="s">
        <v>85</v>
      </c>
      <c r="BM155" s="17" t="s">
        <v>2135</v>
      </c>
    </row>
    <row r="156" spans="2:65" s="1" customFormat="1" ht="22.5" customHeight="1" x14ac:dyDescent="0.3">
      <c r="B156" s="164"/>
      <c r="C156" s="210" t="s">
        <v>398</v>
      </c>
      <c r="D156" s="210" t="s">
        <v>368</v>
      </c>
      <c r="E156" s="211" t="s">
        <v>2136</v>
      </c>
      <c r="F156" s="212" t="s">
        <v>2137</v>
      </c>
      <c r="G156" s="213" t="s">
        <v>259</v>
      </c>
      <c r="H156" s="214">
        <v>2</v>
      </c>
      <c r="I156" s="215"/>
      <c r="J156" s="216">
        <f>ROUND(I156*H156,0)</f>
        <v>0</v>
      </c>
      <c r="K156" s="212" t="s">
        <v>260</v>
      </c>
      <c r="L156" s="217"/>
      <c r="M156" s="218" t="s">
        <v>3</v>
      </c>
      <c r="N156" s="219" t="s">
        <v>43</v>
      </c>
      <c r="O156" s="35"/>
      <c r="P156" s="174">
        <f>O156*H156</f>
        <v>0</v>
      </c>
      <c r="Q156" s="174">
        <v>6.8000000000000005E-2</v>
      </c>
      <c r="R156" s="174">
        <f>Q156*H156</f>
        <v>0.13600000000000001</v>
      </c>
      <c r="S156" s="174">
        <v>0</v>
      </c>
      <c r="T156" s="175">
        <f>S156*H156</f>
        <v>0</v>
      </c>
      <c r="AR156" s="17" t="s">
        <v>335</v>
      </c>
      <c r="AT156" s="17" t="s">
        <v>368</v>
      </c>
      <c r="AU156" s="17" t="s">
        <v>79</v>
      </c>
      <c r="AY156" s="17" t="s">
        <v>254</v>
      </c>
      <c r="BE156" s="176">
        <f>IF(N156="základní",J156,0)</f>
        <v>0</v>
      </c>
      <c r="BF156" s="176">
        <f>IF(N156="snížená",J156,0)</f>
        <v>0</v>
      </c>
      <c r="BG156" s="176">
        <f>IF(N156="zákl. přenesená",J156,0)</f>
        <v>0</v>
      </c>
      <c r="BH156" s="176">
        <f>IF(N156="sníž. přenesená",J156,0)</f>
        <v>0</v>
      </c>
      <c r="BI156" s="176">
        <f>IF(N156="nulová",J156,0)</f>
        <v>0</v>
      </c>
      <c r="BJ156" s="17" t="s">
        <v>9</v>
      </c>
      <c r="BK156" s="176">
        <f>ROUND(I156*H156,0)</f>
        <v>0</v>
      </c>
      <c r="BL156" s="17" t="s">
        <v>85</v>
      </c>
      <c r="BM156" s="17" t="s">
        <v>2138</v>
      </c>
    </row>
    <row r="157" spans="2:65" s="10" customFormat="1" ht="29.85" customHeight="1" x14ac:dyDescent="0.3">
      <c r="B157" s="150"/>
      <c r="D157" s="161" t="s">
        <v>71</v>
      </c>
      <c r="E157" s="162" t="s">
        <v>335</v>
      </c>
      <c r="F157" s="162" t="s">
        <v>2139</v>
      </c>
      <c r="I157" s="153"/>
      <c r="J157" s="163">
        <f>BK157</f>
        <v>0</v>
      </c>
      <c r="L157" s="150"/>
      <c r="M157" s="155"/>
      <c r="N157" s="156"/>
      <c r="O157" s="156"/>
      <c r="P157" s="157">
        <f>SUM(P158:P249)</f>
        <v>0</v>
      </c>
      <c r="Q157" s="156"/>
      <c r="R157" s="157">
        <f>SUM(R158:R249)</f>
        <v>8.6762865500000004</v>
      </c>
      <c r="S157" s="156"/>
      <c r="T157" s="158">
        <f>SUM(T158:T249)</f>
        <v>0</v>
      </c>
      <c r="AR157" s="151" t="s">
        <v>9</v>
      </c>
      <c r="AT157" s="159" t="s">
        <v>71</v>
      </c>
      <c r="AU157" s="159" t="s">
        <v>9</v>
      </c>
      <c r="AY157" s="151" t="s">
        <v>254</v>
      </c>
      <c r="BK157" s="160">
        <f>SUM(BK158:BK249)</f>
        <v>0</v>
      </c>
    </row>
    <row r="158" spans="2:65" s="1" customFormat="1" ht="31.5" customHeight="1" x14ac:dyDescent="0.3">
      <c r="B158" s="164"/>
      <c r="C158" s="165" t="s">
        <v>412</v>
      </c>
      <c r="D158" s="165" t="s">
        <v>256</v>
      </c>
      <c r="E158" s="166" t="s">
        <v>2140</v>
      </c>
      <c r="F158" s="167" t="s">
        <v>2141</v>
      </c>
      <c r="G158" s="168" t="s">
        <v>669</v>
      </c>
      <c r="H158" s="169">
        <v>42</v>
      </c>
      <c r="I158" s="170"/>
      <c r="J158" s="171">
        <f>ROUND(I158*H158,0)</f>
        <v>0</v>
      </c>
      <c r="K158" s="167" t="s">
        <v>260</v>
      </c>
      <c r="L158" s="34"/>
      <c r="M158" s="172" t="s">
        <v>3</v>
      </c>
      <c r="N158" s="173" t="s">
        <v>43</v>
      </c>
      <c r="O158" s="35"/>
      <c r="P158" s="174">
        <f>O158*H158</f>
        <v>0</v>
      </c>
      <c r="Q158" s="174">
        <v>0</v>
      </c>
      <c r="R158" s="174">
        <f>Q158*H158</f>
        <v>0</v>
      </c>
      <c r="S158" s="174">
        <v>0</v>
      </c>
      <c r="T158" s="175">
        <f>S158*H158</f>
        <v>0</v>
      </c>
      <c r="AR158" s="17" t="s">
        <v>85</v>
      </c>
      <c r="AT158" s="17" t="s">
        <v>256</v>
      </c>
      <c r="AU158" s="17" t="s">
        <v>79</v>
      </c>
      <c r="AY158" s="17" t="s">
        <v>254</v>
      </c>
      <c r="BE158" s="176">
        <f>IF(N158="základní",J158,0)</f>
        <v>0</v>
      </c>
      <c r="BF158" s="176">
        <f>IF(N158="snížená",J158,0)</f>
        <v>0</v>
      </c>
      <c r="BG158" s="176">
        <f>IF(N158="zákl. přenesená",J158,0)</f>
        <v>0</v>
      </c>
      <c r="BH158" s="176">
        <f>IF(N158="sníž. přenesená",J158,0)</f>
        <v>0</v>
      </c>
      <c r="BI158" s="176">
        <f>IF(N158="nulová",J158,0)</f>
        <v>0</v>
      </c>
      <c r="BJ158" s="17" t="s">
        <v>9</v>
      </c>
      <c r="BK158" s="176">
        <f>ROUND(I158*H158,0)</f>
        <v>0</v>
      </c>
      <c r="BL158" s="17" t="s">
        <v>85</v>
      </c>
      <c r="BM158" s="17" t="s">
        <v>2142</v>
      </c>
    </row>
    <row r="159" spans="2:65" s="11" customFormat="1" ht="13.5" x14ac:dyDescent="0.3">
      <c r="B159" s="177"/>
      <c r="D159" s="178" t="s">
        <v>263</v>
      </c>
      <c r="E159" s="179" t="s">
        <v>3</v>
      </c>
      <c r="F159" s="180" t="s">
        <v>2143</v>
      </c>
      <c r="H159" s="181">
        <v>42</v>
      </c>
      <c r="I159" s="182"/>
      <c r="L159" s="177"/>
      <c r="M159" s="183"/>
      <c r="N159" s="184"/>
      <c r="O159" s="184"/>
      <c r="P159" s="184"/>
      <c r="Q159" s="184"/>
      <c r="R159" s="184"/>
      <c r="S159" s="184"/>
      <c r="T159" s="185"/>
      <c r="AT159" s="186" t="s">
        <v>263</v>
      </c>
      <c r="AU159" s="186" t="s">
        <v>79</v>
      </c>
      <c r="AV159" s="11" t="s">
        <v>79</v>
      </c>
      <c r="AW159" s="11" t="s">
        <v>36</v>
      </c>
      <c r="AX159" s="11" t="s">
        <v>9</v>
      </c>
      <c r="AY159" s="186" t="s">
        <v>254</v>
      </c>
    </row>
    <row r="160" spans="2:65" s="1" customFormat="1" ht="22.5" customHeight="1" x14ac:dyDescent="0.3">
      <c r="B160" s="164"/>
      <c r="C160" s="210" t="s">
        <v>8</v>
      </c>
      <c r="D160" s="210" t="s">
        <v>368</v>
      </c>
      <c r="E160" s="211" t="s">
        <v>2144</v>
      </c>
      <c r="F160" s="212" t="s">
        <v>2145</v>
      </c>
      <c r="G160" s="213" t="s">
        <v>669</v>
      </c>
      <c r="H160" s="214">
        <v>42</v>
      </c>
      <c r="I160" s="215"/>
      <c r="J160" s="216">
        <f>ROUND(I160*H160,0)</f>
        <v>0</v>
      </c>
      <c r="K160" s="212" t="s">
        <v>260</v>
      </c>
      <c r="L160" s="217"/>
      <c r="M160" s="218" t="s">
        <v>3</v>
      </c>
      <c r="N160" s="219" t="s">
        <v>43</v>
      </c>
      <c r="O160" s="35"/>
      <c r="P160" s="174">
        <f>O160*H160</f>
        <v>0</v>
      </c>
      <c r="Q160" s="174">
        <v>4.2999999999999999E-4</v>
      </c>
      <c r="R160" s="174">
        <f>Q160*H160</f>
        <v>1.806E-2</v>
      </c>
      <c r="S160" s="174">
        <v>0</v>
      </c>
      <c r="T160" s="175">
        <f>S160*H160</f>
        <v>0</v>
      </c>
      <c r="AR160" s="17" t="s">
        <v>335</v>
      </c>
      <c r="AT160" s="17" t="s">
        <v>368</v>
      </c>
      <c r="AU160" s="17" t="s">
        <v>79</v>
      </c>
      <c r="AY160" s="17" t="s">
        <v>254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7" t="s">
        <v>9</v>
      </c>
      <c r="BK160" s="176">
        <f>ROUND(I160*H160,0)</f>
        <v>0</v>
      </c>
      <c r="BL160" s="17" t="s">
        <v>85</v>
      </c>
      <c r="BM160" s="17" t="s">
        <v>2146</v>
      </c>
    </row>
    <row r="161" spans="2:65" s="11" customFormat="1" ht="13.5" x14ac:dyDescent="0.3">
      <c r="B161" s="177"/>
      <c r="D161" s="178" t="s">
        <v>263</v>
      </c>
      <c r="E161" s="179" t="s">
        <v>3</v>
      </c>
      <c r="F161" s="180" t="s">
        <v>2143</v>
      </c>
      <c r="H161" s="181">
        <v>42</v>
      </c>
      <c r="I161" s="182"/>
      <c r="L161" s="177"/>
      <c r="M161" s="183"/>
      <c r="N161" s="184"/>
      <c r="O161" s="184"/>
      <c r="P161" s="184"/>
      <c r="Q161" s="184"/>
      <c r="R161" s="184"/>
      <c r="S161" s="184"/>
      <c r="T161" s="185"/>
      <c r="AT161" s="186" t="s">
        <v>263</v>
      </c>
      <c r="AU161" s="186" t="s">
        <v>79</v>
      </c>
      <c r="AV161" s="11" t="s">
        <v>79</v>
      </c>
      <c r="AW161" s="11" t="s">
        <v>36</v>
      </c>
      <c r="AX161" s="11" t="s">
        <v>9</v>
      </c>
      <c r="AY161" s="186" t="s">
        <v>254</v>
      </c>
    </row>
    <row r="162" spans="2:65" s="1" customFormat="1" ht="22.5" customHeight="1" x14ac:dyDescent="0.3">
      <c r="B162" s="164"/>
      <c r="C162" s="165" t="s">
        <v>461</v>
      </c>
      <c r="D162" s="165" t="s">
        <v>256</v>
      </c>
      <c r="E162" s="166" t="s">
        <v>2147</v>
      </c>
      <c r="F162" s="167" t="s">
        <v>2148</v>
      </c>
      <c r="G162" s="168" t="s">
        <v>669</v>
      </c>
      <c r="H162" s="169">
        <v>11.5</v>
      </c>
      <c r="I162" s="170"/>
      <c r="J162" s="171">
        <f>ROUND(I162*H162,0)</f>
        <v>0</v>
      </c>
      <c r="K162" s="167" t="s">
        <v>260</v>
      </c>
      <c r="L162" s="34"/>
      <c r="M162" s="172" t="s">
        <v>3</v>
      </c>
      <c r="N162" s="173" t="s">
        <v>43</v>
      </c>
      <c r="O162" s="35"/>
      <c r="P162" s="174">
        <f>O162*H162</f>
        <v>0</v>
      </c>
      <c r="Q162" s="174">
        <v>0</v>
      </c>
      <c r="R162" s="174">
        <f>Q162*H162</f>
        <v>0</v>
      </c>
      <c r="S162" s="174">
        <v>0</v>
      </c>
      <c r="T162" s="175">
        <f>S162*H162</f>
        <v>0</v>
      </c>
      <c r="AR162" s="17" t="s">
        <v>85</v>
      </c>
      <c r="AT162" s="17" t="s">
        <v>256</v>
      </c>
      <c r="AU162" s="17" t="s">
        <v>79</v>
      </c>
      <c r="AY162" s="17" t="s">
        <v>254</v>
      </c>
      <c r="BE162" s="176">
        <f>IF(N162="základní",J162,0)</f>
        <v>0</v>
      </c>
      <c r="BF162" s="176">
        <f>IF(N162="snížená",J162,0)</f>
        <v>0</v>
      </c>
      <c r="BG162" s="176">
        <f>IF(N162="zákl. přenesená",J162,0)</f>
        <v>0</v>
      </c>
      <c r="BH162" s="176">
        <f>IF(N162="sníž. přenesená",J162,0)</f>
        <v>0</v>
      </c>
      <c r="BI162" s="176">
        <f>IF(N162="nulová",J162,0)</f>
        <v>0</v>
      </c>
      <c r="BJ162" s="17" t="s">
        <v>9</v>
      </c>
      <c r="BK162" s="176">
        <f>ROUND(I162*H162,0)</f>
        <v>0</v>
      </c>
      <c r="BL162" s="17" t="s">
        <v>85</v>
      </c>
      <c r="BM162" s="17" t="s">
        <v>2149</v>
      </c>
    </row>
    <row r="163" spans="2:65" s="11" customFormat="1" ht="13.5" x14ac:dyDescent="0.3">
      <c r="B163" s="177"/>
      <c r="D163" s="178" t="s">
        <v>263</v>
      </c>
      <c r="E163" s="179" t="s">
        <v>3</v>
      </c>
      <c r="F163" s="180" t="s">
        <v>2150</v>
      </c>
      <c r="H163" s="181">
        <v>11.5</v>
      </c>
      <c r="I163" s="182"/>
      <c r="L163" s="177"/>
      <c r="M163" s="183"/>
      <c r="N163" s="184"/>
      <c r="O163" s="184"/>
      <c r="P163" s="184"/>
      <c r="Q163" s="184"/>
      <c r="R163" s="184"/>
      <c r="S163" s="184"/>
      <c r="T163" s="185"/>
      <c r="AT163" s="186" t="s">
        <v>263</v>
      </c>
      <c r="AU163" s="186" t="s">
        <v>79</v>
      </c>
      <c r="AV163" s="11" t="s">
        <v>79</v>
      </c>
      <c r="AW163" s="11" t="s">
        <v>36</v>
      </c>
      <c r="AX163" s="11" t="s">
        <v>9</v>
      </c>
      <c r="AY163" s="186" t="s">
        <v>254</v>
      </c>
    </row>
    <row r="164" spans="2:65" s="1" customFormat="1" ht="22.5" customHeight="1" x14ac:dyDescent="0.3">
      <c r="B164" s="164"/>
      <c r="C164" s="210" t="s">
        <v>504</v>
      </c>
      <c r="D164" s="210" t="s">
        <v>368</v>
      </c>
      <c r="E164" s="211" t="s">
        <v>2151</v>
      </c>
      <c r="F164" s="212" t="s">
        <v>2152</v>
      </c>
      <c r="G164" s="213" t="s">
        <v>669</v>
      </c>
      <c r="H164" s="214">
        <v>11.5</v>
      </c>
      <c r="I164" s="215"/>
      <c r="J164" s="216">
        <f>ROUND(I164*H164,0)</f>
        <v>0</v>
      </c>
      <c r="K164" s="212" t="s">
        <v>260</v>
      </c>
      <c r="L164" s="217"/>
      <c r="M164" s="218" t="s">
        <v>3</v>
      </c>
      <c r="N164" s="219" t="s">
        <v>43</v>
      </c>
      <c r="O164" s="35"/>
      <c r="P164" s="174">
        <f>O164*H164</f>
        <v>0</v>
      </c>
      <c r="Q164" s="174">
        <v>2.14E-3</v>
      </c>
      <c r="R164" s="174">
        <f>Q164*H164</f>
        <v>2.461E-2</v>
      </c>
      <c r="S164" s="174">
        <v>0</v>
      </c>
      <c r="T164" s="175">
        <f>S164*H164</f>
        <v>0</v>
      </c>
      <c r="AR164" s="17" t="s">
        <v>335</v>
      </c>
      <c r="AT164" s="17" t="s">
        <v>368</v>
      </c>
      <c r="AU164" s="17" t="s">
        <v>79</v>
      </c>
      <c r="AY164" s="17" t="s">
        <v>254</v>
      </c>
      <c r="BE164" s="176">
        <f>IF(N164="základní",J164,0)</f>
        <v>0</v>
      </c>
      <c r="BF164" s="176">
        <f>IF(N164="snížená",J164,0)</f>
        <v>0</v>
      </c>
      <c r="BG164" s="176">
        <f>IF(N164="zákl. přenesená",J164,0)</f>
        <v>0</v>
      </c>
      <c r="BH164" s="176">
        <f>IF(N164="sníž. přenesená",J164,0)</f>
        <v>0</v>
      </c>
      <c r="BI164" s="176">
        <f>IF(N164="nulová",J164,0)</f>
        <v>0</v>
      </c>
      <c r="BJ164" s="17" t="s">
        <v>9</v>
      </c>
      <c r="BK164" s="176">
        <f>ROUND(I164*H164,0)</f>
        <v>0</v>
      </c>
      <c r="BL164" s="17" t="s">
        <v>85</v>
      </c>
      <c r="BM164" s="17" t="s">
        <v>2153</v>
      </c>
    </row>
    <row r="165" spans="2:65" s="11" customFormat="1" ht="13.5" x14ac:dyDescent="0.3">
      <c r="B165" s="177"/>
      <c r="D165" s="178" t="s">
        <v>263</v>
      </c>
      <c r="E165" s="179" t="s">
        <v>3</v>
      </c>
      <c r="F165" s="180" t="s">
        <v>2150</v>
      </c>
      <c r="H165" s="181">
        <v>11.5</v>
      </c>
      <c r="I165" s="182"/>
      <c r="L165" s="177"/>
      <c r="M165" s="183"/>
      <c r="N165" s="184"/>
      <c r="O165" s="184"/>
      <c r="P165" s="184"/>
      <c r="Q165" s="184"/>
      <c r="R165" s="184"/>
      <c r="S165" s="184"/>
      <c r="T165" s="185"/>
      <c r="AT165" s="186" t="s">
        <v>263</v>
      </c>
      <c r="AU165" s="186" t="s">
        <v>79</v>
      </c>
      <c r="AV165" s="11" t="s">
        <v>79</v>
      </c>
      <c r="AW165" s="11" t="s">
        <v>36</v>
      </c>
      <c r="AX165" s="11" t="s">
        <v>9</v>
      </c>
      <c r="AY165" s="186" t="s">
        <v>254</v>
      </c>
    </row>
    <row r="166" spans="2:65" s="1" customFormat="1" ht="22.5" customHeight="1" x14ac:dyDescent="0.3">
      <c r="B166" s="164"/>
      <c r="C166" s="165" t="s">
        <v>508</v>
      </c>
      <c r="D166" s="165" t="s">
        <v>256</v>
      </c>
      <c r="E166" s="166" t="s">
        <v>2154</v>
      </c>
      <c r="F166" s="167" t="s">
        <v>2155</v>
      </c>
      <c r="G166" s="168" t="s">
        <v>669</v>
      </c>
      <c r="H166" s="169">
        <v>63</v>
      </c>
      <c r="I166" s="170"/>
      <c r="J166" s="171">
        <f>ROUND(I166*H166,0)</f>
        <v>0</v>
      </c>
      <c r="K166" s="167" t="s">
        <v>260</v>
      </c>
      <c r="L166" s="34"/>
      <c r="M166" s="172" t="s">
        <v>3</v>
      </c>
      <c r="N166" s="173" t="s">
        <v>43</v>
      </c>
      <c r="O166" s="35"/>
      <c r="P166" s="174">
        <f>O166*H166</f>
        <v>0</v>
      </c>
      <c r="Q166" s="174">
        <v>1.9E-6</v>
      </c>
      <c r="R166" s="174">
        <f>Q166*H166</f>
        <v>1.197E-4</v>
      </c>
      <c r="S166" s="174">
        <v>0</v>
      </c>
      <c r="T166" s="175">
        <f>S166*H166</f>
        <v>0</v>
      </c>
      <c r="AR166" s="17" t="s">
        <v>85</v>
      </c>
      <c r="AT166" s="17" t="s">
        <v>256</v>
      </c>
      <c r="AU166" s="17" t="s">
        <v>79</v>
      </c>
      <c r="AY166" s="17" t="s">
        <v>254</v>
      </c>
      <c r="BE166" s="176">
        <f>IF(N166="základní",J166,0)</f>
        <v>0</v>
      </c>
      <c r="BF166" s="176">
        <f>IF(N166="snížená",J166,0)</f>
        <v>0</v>
      </c>
      <c r="BG166" s="176">
        <f>IF(N166="zákl. přenesená",J166,0)</f>
        <v>0</v>
      </c>
      <c r="BH166" s="176">
        <f>IF(N166="sníž. přenesená",J166,0)</f>
        <v>0</v>
      </c>
      <c r="BI166" s="176">
        <f>IF(N166="nulová",J166,0)</f>
        <v>0</v>
      </c>
      <c r="BJ166" s="17" t="s">
        <v>9</v>
      </c>
      <c r="BK166" s="176">
        <f>ROUND(I166*H166,0)</f>
        <v>0</v>
      </c>
      <c r="BL166" s="17" t="s">
        <v>85</v>
      </c>
      <c r="BM166" s="17" t="s">
        <v>2156</v>
      </c>
    </row>
    <row r="167" spans="2:65" s="11" customFormat="1" ht="13.5" x14ac:dyDescent="0.3">
      <c r="B167" s="177"/>
      <c r="D167" s="187" t="s">
        <v>263</v>
      </c>
      <c r="E167" s="186" t="s">
        <v>3</v>
      </c>
      <c r="F167" s="188" t="s">
        <v>2157</v>
      </c>
      <c r="H167" s="189">
        <v>9</v>
      </c>
      <c r="I167" s="182"/>
      <c r="L167" s="177"/>
      <c r="M167" s="183"/>
      <c r="N167" s="184"/>
      <c r="O167" s="184"/>
      <c r="P167" s="184"/>
      <c r="Q167" s="184"/>
      <c r="R167" s="184"/>
      <c r="S167" s="184"/>
      <c r="T167" s="185"/>
      <c r="AT167" s="186" t="s">
        <v>263</v>
      </c>
      <c r="AU167" s="186" t="s">
        <v>79</v>
      </c>
      <c r="AV167" s="11" t="s">
        <v>79</v>
      </c>
      <c r="AW167" s="11" t="s">
        <v>36</v>
      </c>
      <c r="AX167" s="11" t="s">
        <v>72</v>
      </c>
      <c r="AY167" s="186" t="s">
        <v>254</v>
      </c>
    </row>
    <row r="168" spans="2:65" s="11" customFormat="1" ht="13.5" x14ac:dyDescent="0.3">
      <c r="B168" s="177"/>
      <c r="D168" s="187" t="s">
        <v>263</v>
      </c>
      <c r="E168" s="186" t="s">
        <v>3</v>
      </c>
      <c r="F168" s="188" t="s">
        <v>2158</v>
      </c>
      <c r="H168" s="189">
        <v>54</v>
      </c>
      <c r="I168" s="182"/>
      <c r="L168" s="177"/>
      <c r="M168" s="183"/>
      <c r="N168" s="184"/>
      <c r="O168" s="184"/>
      <c r="P168" s="184"/>
      <c r="Q168" s="184"/>
      <c r="R168" s="184"/>
      <c r="S168" s="184"/>
      <c r="T168" s="185"/>
      <c r="AT168" s="186" t="s">
        <v>263</v>
      </c>
      <c r="AU168" s="186" t="s">
        <v>79</v>
      </c>
      <c r="AV168" s="11" t="s">
        <v>79</v>
      </c>
      <c r="AW168" s="11" t="s">
        <v>36</v>
      </c>
      <c r="AX168" s="11" t="s">
        <v>72</v>
      </c>
      <c r="AY168" s="186" t="s">
        <v>254</v>
      </c>
    </row>
    <row r="169" spans="2:65" s="12" customFormat="1" ht="13.5" x14ac:dyDescent="0.3">
      <c r="B169" s="190"/>
      <c r="D169" s="178" t="s">
        <v>263</v>
      </c>
      <c r="E169" s="191" t="s">
        <v>3</v>
      </c>
      <c r="F169" s="192" t="s">
        <v>277</v>
      </c>
      <c r="H169" s="193">
        <v>63</v>
      </c>
      <c r="I169" s="194"/>
      <c r="L169" s="190"/>
      <c r="M169" s="195"/>
      <c r="N169" s="196"/>
      <c r="O169" s="196"/>
      <c r="P169" s="196"/>
      <c r="Q169" s="196"/>
      <c r="R169" s="196"/>
      <c r="S169" s="196"/>
      <c r="T169" s="197"/>
      <c r="AT169" s="198" t="s">
        <v>263</v>
      </c>
      <c r="AU169" s="198" t="s">
        <v>79</v>
      </c>
      <c r="AV169" s="12" t="s">
        <v>82</v>
      </c>
      <c r="AW169" s="12" t="s">
        <v>36</v>
      </c>
      <c r="AX169" s="12" t="s">
        <v>9</v>
      </c>
      <c r="AY169" s="198" t="s">
        <v>254</v>
      </c>
    </row>
    <row r="170" spans="2:65" s="1" customFormat="1" ht="22.5" customHeight="1" x14ac:dyDescent="0.3">
      <c r="B170" s="164"/>
      <c r="C170" s="210" t="s">
        <v>513</v>
      </c>
      <c r="D170" s="210" t="s">
        <v>368</v>
      </c>
      <c r="E170" s="211" t="s">
        <v>2159</v>
      </c>
      <c r="F170" s="212" t="s">
        <v>2160</v>
      </c>
      <c r="G170" s="213" t="s">
        <v>259</v>
      </c>
      <c r="H170" s="214">
        <v>1</v>
      </c>
      <c r="I170" s="215"/>
      <c r="J170" s="216">
        <f>ROUND(I170*H170,0)</f>
        <v>0</v>
      </c>
      <c r="K170" s="212" t="s">
        <v>260</v>
      </c>
      <c r="L170" s="217"/>
      <c r="M170" s="218" t="s">
        <v>3</v>
      </c>
      <c r="N170" s="219" t="s">
        <v>43</v>
      </c>
      <c r="O170" s="35"/>
      <c r="P170" s="174">
        <f>O170*H170</f>
        <v>0</v>
      </c>
      <c r="Q170" s="174">
        <v>6.4999999999999997E-3</v>
      </c>
      <c r="R170" s="174">
        <f>Q170*H170</f>
        <v>6.4999999999999997E-3</v>
      </c>
      <c r="S170" s="174">
        <v>0</v>
      </c>
      <c r="T170" s="175">
        <f>S170*H170</f>
        <v>0</v>
      </c>
      <c r="AR170" s="17" t="s">
        <v>335</v>
      </c>
      <c r="AT170" s="17" t="s">
        <v>368</v>
      </c>
      <c r="AU170" s="17" t="s">
        <v>79</v>
      </c>
      <c r="AY170" s="17" t="s">
        <v>254</v>
      </c>
      <c r="BE170" s="176">
        <f>IF(N170="základní",J170,0)</f>
        <v>0</v>
      </c>
      <c r="BF170" s="176">
        <f>IF(N170="snížená",J170,0)</f>
        <v>0</v>
      </c>
      <c r="BG170" s="176">
        <f>IF(N170="zákl. přenesená",J170,0)</f>
        <v>0</v>
      </c>
      <c r="BH170" s="176">
        <f>IF(N170="sníž. přenesená",J170,0)</f>
        <v>0</v>
      </c>
      <c r="BI170" s="176">
        <f>IF(N170="nulová",J170,0)</f>
        <v>0</v>
      </c>
      <c r="BJ170" s="17" t="s">
        <v>9</v>
      </c>
      <c r="BK170" s="176">
        <f>ROUND(I170*H170,0)</f>
        <v>0</v>
      </c>
      <c r="BL170" s="17" t="s">
        <v>85</v>
      </c>
      <c r="BM170" s="17" t="s">
        <v>2161</v>
      </c>
    </row>
    <row r="171" spans="2:65" s="11" customFormat="1" ht="13.5" x14ac:dyDescent="0.3">
      <c r="B171" s="177"/>
      <c r="D171" s="178" t="s">
        <v>263</v>
      </c>
      <c r="E171" s="179" t="s">
        <v>3</v>
      </c>
      <c r="F171" s="180" t="s">
        <v>2162</v>
      </c>
      <c r="H171" s="181">
        <v>1</v>
      </c>
      <c r="I171" s="182"/>
      <c r="L171" s="177"/>
      <c r="M171" s="183"/>
      <c r="N171" s="184"/>
      <c r="O171" s="184"/>
      <c r="P171" s="184"/>
      <c r="Q171" s="184"/>
      <c r="R171" s="184"/>
      <c r="S171" s="184"/>
      <c r="T171" s="185"/>
      <c r="AT171" s="186" t="s">
        <v>263</v>
      </c>
      <c r="AU171" s="186" t="s">
        <v>79</v>
      </c>
      <c r="AV171" s="11" t="s">
        <v>79</v>
      </c>
      <c r="AW171" s="11" t="s">
        <v>36</v>
      </c>
      <c r="AX171" s="11" t="s">
        <v>9</v>
      </c>
      <c r="AY171" s="186" t="s">
        <v>254</v>
      </c>
    </row>
    <row r="172" spans="2:65" s="1" customFormat="1" ht="22.5" customHeight="1" x14ac:dyDescent="0.3">
      <c r="B172" s="164"/>
      <c r="C172" s="210" t="s">
        <v>518</v>
      </c>
      <c r="D172" s="210" t="s">
        <v>368</v>
      </c>
      <c r="E172" s="211" t="s">
        <v>2163</v>
      </c>
      <c r="F172" s="212" t="s">
        <v>2164</v>
      </c>
      <c r="G172" s="213" t="s">
        <v>259</v>
      </c>
      <c r="H172" s="214">
        <v>1</v>
      </c>
      <c r="I172" s="215"/>
      <c r="J172" s="216">
        <f>ROUND(I172*H172,0)</f>
        <v>0</v>
      </c>
      <c r="K172" s="212" t="s">
        <v>260</v>
      </c>
      <c r="L172" s="217"/>
      <c r="M172" s="218" t="s">
        <v>3</v>
      </c>
      <c r="N172" s="219" t="s">
        <v>43</v>
      </c>
      <c r="O172" s="35"/>
      <c r="P172" s="174">
        <f>O172*H172</f>
        <v>0</v>
      </c>
      <c r="Q172" s="174">
        <v>1.2800000000000001E-2</v>
      </c>
      <c r="R172" s="174">
        <f>Q172*H172</f>
        <v>1.2800000000000001E-2</v>
      </c>
      <c r="S172" s="174">
        <v>0</v>
      </c>
      <c r="T172" s="175">
        <f>S172*H172</f>
        <v>0</v>
      </c>
      <c r="AR172" s="17" t="s">
        <v>335</v>
      </c>
      <c r="AT172" s="17" t="s">
        <v>368</v>
      </c>
      <c r="AU172" s="17" t="s">
        <v>79</v>
      </c>
      <c r="AY172" s="17" t="s">
        <v>254</v>
      </c>
      <c r="BE172" s="176">
        <f>IF(N172="základní",J172,0)</f>
        <v>0</v>
      </c>
      <c r="BF172" s="176">
        <f>IF(N172="snížená",J172,0)</f>
        <v>0</v>
      </c>
      <c r="BG172" s="176">
        <f>IF(N172="zákl. přenesená",J172,0)</f>
        <v>0</v>
      </c>
      <c r="BH172" s="176">
        <f>IF(N172="sníž. přenesená",J172,0)</f>
        <v>0</v>
      </c>
      <c r="BI172" s="176">
        <f>IF(N172="nulová",J172,0)</f>
        <v>0</v>
      </c>
      <c r="BJ172" s="17" t="s">
        <v>9</v>
      </c>
      <c r="BK172" s="176">
        <f>ROUND(I172*H172,0)</f>
        <v>0</v>
      </c>
      <c r="BL172" s="17" t="s">
        <v>85</v>
      </c>
      <c r="BM172" s="17" t="s">
        <v>2165</v>
      </c>
    </row>
    <row r="173" spans="2:65" s="11" customFormat="1" ht="13.5" x14ac:dyDescent="0.3">
      <c r="B173" s="177"/>
      <c r="D173" s="178" t="s">
        <v>263</v>
      </c>
      <c r="E173" s="179" t="s">
        <v>3</v>
      </c>
      <c r="F173" s="180" t="s">
        <v>2162</v>
      </c>
      <c r="H173" s="181">
        <v>1</v>
      </c>
      <c r="I173" s="182"/>
      <c r="L173" s="177"/>
      <c r="M173" s="183"/>
      <c r="N173" s="184"/>
      <c r="O173" s="184"/>
      <c r="P173" s="184"/>
      <c r="Q173" s="184"/>
      <c r="R173" s="184"/>
      <c r="S173" s="184"/>
      <c r="T173" s="185"/>
      <c r="AT173" s="186" t="s">
        <v>263</v>
      </c>
      <c r="AU173" s="186" t="s">
        <v>79</v>
      </c>
      <c r="AV173" s="11" t="s">
        <v>79</v>
      </c>
      <c r="AW173" s="11" t="s">
        <v>36</v>
      </c>
      <c r="AX173" s="11" t="s">
        <v>9</v>
      </c>
      <c r="AY173" s="186" t="s">
        <v>254</v>
      </c>
    </row>
    <row r="174" spans="2:65" s="1" customFormat="1" ht="22.5" customHeight="1" x14ac:dyDescent="0.3">
      <c r="B174" s="164"/>
      <c r="C174" s="210" t="s">
        <v>523</v>
      </c>
      <c r="D174" s="210" t="s">
        <v>368</v>
      </c>
      <c r="E174" s="211" t="s">
        <v>2166</v>
      </c>
      <c r="F174" s="212" t="s">
        <v>2167</v>
      </c>
      <c r="G174" s="213" t="s">
        <v>259</v>
      </c>
      <c r="H174" s="214">
        <v>9</v>
      </c>
      <c r="I174" s="215"/>
      <c r="J174" s="216">
        <f>ROUND(I174*H174,0)</f>
        <v>0</v>
      </c>
      <c r="K174" s="212" t="s">
        <v>260</v>
      </c>
      <c r="L174" s="217"/>
      <c r="M174" s="218" t="s">
        <v>3</v>
      </c>
      <c r="N174" s="219" t="s">
        <v>43</v>
      </c>
      <c r="O174" s="35"/>
      <c r="P174" s="174">
        <f>O174*H174</f>
        <v>0</v>
      </c>
      <c r="Q174" s="174">
        <v>2.0299999999999999E-2</v>
      </c>
      <c r="R174" s="174">
        <f>Q174*H174</f>
        <v>0.18269999999999997</v>
      </c>
      <c r="S174" s="174">
        <v>0</v>
      </c>
      <c r="T174" s="175">
        <f>S174*H174</f>
        <v>0</v>
      </c>
      <c r="AR174" s="17" t="s">
        <v>335</v>
      </c>
      <c r="AT174" s="17" t="s">
        <v>368</v>
      </c>
      <c r="AU174" s="17" t="s">
        <v>79</v>
      </c>
      <c r="AY174" s="17" t="s">
        <v>254</v>
      </c>
      <c r="BE174" s="176">
        <f>IF(N174="základní",J174,0)</f>
        <v>0</v>
      </c>
      <c r="BF174" s="176">
        <f>IF(N174="snížená",J174,0)</f>
        <v>0</v>
      </c>
      <c r="BG174" s="176">
        <f>IF(N174="zákl. přenesená",J174,0)</f>
        <v>0</v>
      </c>
      <c r="BH174" s="176">
        <f>IF(N174="sníž. přenesená",J174,0)</f>
        <v>0</v>
      </c>
      <c r="BI174" s="176">
        <f>IF(N174="nulová",J174,0)</f>
        <v>0</v>
      </c>
      <c r="BJ174" s="17" t="s">
        <v>9</v>
      </c>
      <c r="BK174" s="176">
        <f>ROUND(I174*H174,0)</f>
        <v>0</v>
      </c>
      <c r="BL174" s="17" t="s">
        <v>85</v>
      </c>
      <c r="BM174" s="17" t="s">
        <v>2168</v>
      </c>
    </row>
    <row r="175" spans="2:65" s="11" customFormat="1" ht="13.5" x14ac:dyDescent="0.3">
      <c r="B175" s="177"/>
      <c r="D175" s="178" t="s">
        <v>263</v>
      </c>
      <c r="E175" s="179" t="s">
        <v>3</v>
      </c>
      <c r="F175" s="180" t="s">
        <v>2169</v>
      </c>
      <c r="H175" s="181">
        <v>9</v>
      </c>
      <c r="I175" s="182"/>
      <c r="L175" s="177"/>
      <c r="M175" s="183"/>
      <c r="N175" s="184"/>
      <c r="O175" s="184"/>
      <c r="P175" s="184"/>
      <c r="Q175" s="184"/>
      <c r="R175" s="184"/>
      <c r="S175" s="184"/>
      <c r="T175" s="185"/>
      <c r="AT175" s="186" t="s">
        <v>263</v>
      </c>
      <c r="AU175" s="186" t="s">
        <v>79</v>
      </c>
      <c r="AV175" s="11" t="s">
        <v>79</v>
      </c>
      <c r="AW175" s="11" t="s">
        <v>36</v>
      </c>
      <c r="AX175" s="11" t="s">
        <v>9</v>
      </c>
      <c r="AY175" s="186" t="s">
        <v>254</v>
      </c>
    </row>
    <row r="176" spans="2:65" s="1" customFormat="1" ht="22.5" customHeight="1" x14ac:dyDescent="0.3">
      <c r="B176" s="164"/>
      <c r="C176" s="165" t="s">
        <v>534</v>
      </c>
      <c r="D176" s="165" t="s">
        <v>256</v>
      </c>
      <c r="E176" s="166" t="s">
        <v>2170</v>
      </c>
      <c r="F176" s="167" t="s">
        <v>2171</v>
      </c>
      <c r="G176" s="168" t="s">
        <v>669</v>
      </c>
      <c r="H176" s="169">
        <v>42</v>
      </c>
      <c r="I176" s="170"/>
      <c r="J176" s="171">
        <f>ROUND(I176*H176,0)</f>
        <v>0</v>
      </c>
      <c r="K176" s="167" t="s">
        <v>260</v>
      </c>
      <c r="L176" s="34"/>
      <c r="M176" s="172" t="s">
        <v>3</v>
      </c>
      <c r="N176" s="173" t="s">
        <v>43</v>
      </c>
      <c r="O176" s="35"/>
      <c r="P176" s="174">
        <f>O176*H176</f>
        <v>0</v>
      </c>
      <c r="Q176" s="174">
        <v>1.9E-6</v>
      </c>
      <c r="R176" s="174">
        <f>Q176*H176</f>
        <v>7.9800000000000002E-5</v>
      </c>
      <c r="S176" s="174">
        <v>0</v>
      </c>
      <c r="T176" s="175">
        <f>S176*H176</f>
        <v>0</v>
      </c>
      <c r="AR176" s="17" t="s">
        <v>85</v>
      </c>
      <c r="AT176" s="17" t="s">
        <v>256</v>
      </c>
      <c r="AU176" s="17" t="s">
        <v>79</v>
      </c>
      <c r="AY176" s="17" t="s">
        <v>254</v>
      </c>
      <c r="BE176" s="176">
        <f>IF(N176="základní",J176,0)</f>
        <v>0</v>
      </c>
      <c r="BF176" s="176">
        <f>IF(N176="snížená",J176,0)</f>
        <v>0</v>
      </c>
      <c r="BG176" s="176">
        <f>IF(N176="zákl. přenesená",J176,0)</f>
        <v>0</v>
      </c>
      <c r="BH176" s="176">
        <f>IF(N176="sníž. přenesená",J176,0)</f>
        <v>0</v>
      </c>
      <c r="BI176" s="176">
        <f>IF(N176="nulová",J176,0)</f>
        <v>0</v>
      </c>
      <c r="BJ176" s="17" t="s">
        <v>9</v>
      </c>
      <c r="BK176" s="176">
        <f>ROUND(I176*H176,0)</f>
        <v>0</v>
      </c>
      <c r="BL176" s="17" t="s">
        <v>85</v>
      </c>
      <c r="BM176" s="17" t="s">
        <v>2172</v>
      </c>
    </row>
    <row r="177" spans="2:65" s="11" customFormat="1" ht="13.5" x14ac:dyDescent="0.3">
      <c r="B177" s="177"/>
      <c r="D177" s="178" t="s">
        <v>263</v>
      </c>
      <c r="E177" s="179" t="s">
        <v>3</v>
      </c>
      <c r="F177" s="180" t="s">
        <v>2173</v>
      </c>
      <c r="H177" s="181">
        <v>42</v>
      </c>
      <c r="I177" s="182"/>
      <c r="L177" s="177"/>
      <c r="M177" s="183"/>
      <c r="N177" s="184"/>
      <c r="O177" s="184"/>
      <c r="P177" s="184"/>
      <c r="Q177" s="184"/>
      <c r="R177" s="184"/>
      <c r="S177" s="184"/>
      <c r="T177" s="185"/>
      <c r="AT177" s="186" t="s">
        <v>263</v>
      </c>
      <c r="AU177" s="186" t="s">
        <v>79</v>
      </c>
      <c r="AV177" s="11" t="s">
        <v>79</v>
      </c>
      <c r="AW177" s="11" t="s">
        <v>36</v>
      </c>
      <c r="AX177" s="11" t="s">
        <v>9</v>
      </c>
      <c r="AY177" s="186" t="s">
        <v>254</v>
      </c>
    </row>
    <row r="178" spans="2:65" s="1" customFormat="1" ht="22.5" customHeight="1" x14ac:dyDescent="0.3">
      <c r="B178" s="164"/>
      <c r="C178" s="210" t="s">
        <v>135</v>
      </c>
      <c r="D178" s="210" t="s">
        <v>368</v>
      </c>
      <c r="E178" s="211" t="s">
        <v>2174</v>
      </c>
      <c r="F178" s="212" t="s">
        <v>2175</v>
      </c>
      <c r="G178" s="213" t="s">
        <v>259</v>
      </c>
      <c r="H178" s="214">
        <v>7</v>
      </c>
      <c r="I178" s="215"/>
      <c r="J178" s="216">
        <f>ROUND(I178*H178,0)</f>
        <v>0</v>
      </c>
      <c r="K178" s="212" t="s">
        <v>260</v>
      </c>
      <c r="L178" s="217"/>
      <c r="M178" s="218" t="s">
        <v>3</v>
      </c>
      <c r="N178" s="219" t="s">
        <v>43</v>
      </c>
      <c r="O178" s="35"/>
      <c r="P178" s="174">
        <f>O178*H178</f>
        <v>0</v>
      </c>
      <c r="Q178" s="174">
        <v>3.0700000000000002E-2</v>
      </c>
      <c r="R178" s="174">
        <f>Q178*H178</f>
        <v>0.21490000000000001</v>
      </c>
      <c r="S178" s="174">
        <v>0</v>
      </c>
      <c r="T178" s="175">
        <f>S178*H178</f>
        <v>0</v>
      </c>
      <c r="AR178" s="17" t="s">
        <v>335</v>
      </c>
      <c r="AT178" s="17" t="s">
        <v>368</v>
      </c>
      <c r="AU178" s="17" t="s">
        <v>79</v>
      </c>
      <c r="AY178" s="17" t="s">
        <v>254</v>
      </c>
      <c r="BE178" s="176">
        <f>IF(N178="základní",J178,0)</f>
        <v>0</v>
      </c>
      <c r="BF178" s="176">
        <f>IF(N178="snížená",J178,0)</f>
        <v>0</v>
      </c>
      <c r="BG178" s="176">
        <f>IF(N178="zákl. přenesená",J178,0)</f>
        <v>0</v>
      </c>
      <c r="BH178" s="176">
        <f>IF(N178="sníž. přenesená",J178,0)</f>
        <v>0</v>
      </c>
      <c r="BI178" s="176">
        <f>IF(N178="nulová",J178,0)</f>
        <v>0</v>
      </c>
      <c r="BJ178" s="17" t="s">
        <v>9</v>
      </c>
      <c r="BK178" s="176">
        <f>ROUND(I178*H178,0)</f>
        <v>0</v>
      </c>
      <c r="BL178" s="17" t="s">
        <v>85</v>
      </c>
      <c r="BM178" s="17" t="s">
        <v>2176</v>
      </c>
    </row>
    <row r="179" spans="2:65" s="11" customFormat="1" ht="13.5" x14ac:dyDescent="0.3">
      <c r="B179" s="177"/>
      <c r="D179" s="178" t="s">
        <v>263</v>
      </c>
      <c r="E179" s="179" t="s">
        <v>3</v>
      </c>
      <c r="F179" s="180" t="s">
        <v>2177</v>
      </c>
      <c r="H179" s="181">
        <v>7</v>
      </c>
      <c r="I179" s="182"/>
      <c r="L179" s="177"/>
      <c r="M179" s="183"/>
      <c r="N179" s="184"/>
      <c r="O179" s="184"/>
      <c r="P179" s="184"/>
      <c r="Q179" s="184"/>
      <c r="R179" s="184"/>
      <c r="S179" s="184"/>
      <c r="T179" s="185"/>
      <c r="AT179" s="186" t="s">
        <v>263</v>
      </c>
      <c r="AU179" s="186" t="s">
        <v>79</v>
      </c>
      <c r="AV179" s="11" t="s">
        <v>79</v>
      </c>
      <c r="AW179" s="11" t="s">
        <v>36</v>
      </c>
      <c r="AX179" s="11" t="s">
        <v>9</v>
      </c>
      <c r="AY179" s="186" t="s">
        <v>254</v>
      </c>
    </row>
    <row r="180" spans="2:65" s="1" customFormat="1" ht="22.5" customHeight="1" x14ac:dyDescent="0.3">
      <c r="B180" s="164"/>
      <c r="C180" s="165" t="s">
        <v>545</v>
      </c>
      <c r="D180" s="165" t="s">
        <v>256</v>
      </c>
      <c r="E180" s="166" t="s">
        <v>2178</v>
      </c>
      <c r="F180" s="167" t="s">
        <v>2179</v>
      </c>
      <c r="G180" s="168" t="s">
        <v>259</v>
      </c>
      <c r="H180" s="169">
        <v>4</v>
      </c>
      <c r="I180" s="170"/>
      <c r="J180" s="171">
        <f>ROUND(I180*H180,0)</f>
        <v>0</v>
      </c>
      <c r="K180" s="167" t="s">
        <v>260</v>
      </c>
      <c r="L180" s="34"/>
      <c r="M180" s="172" t="s">
        <v>3</v>
      </c>
      <c r="N180" s="173" t="s">
        <v>43</v>
      </c>
      <c r="O180" s="35"/>
      <c r="P180" s="174">
        <f>O180*H180</f>
        <v>0</v>
      </c>
      <c r="Q180" s="174">
        <v>0</v>
      </c>
      <c r="R180" s="174">
        <f>Q180*H180</f>
        <v>0</v>
      </c>
      <c r="S180" s="174">
        <v>0</v>
      </c>
      <c r="T180" s="175">
        <f>S180*H180</f>
        <v>0</v>
      </c>
      <c r="AR180" s="17" t="s">
        <v>85</v>
      </c>
      <c r="AT180" s="17" t="s">
        <v>256</v>
      </c>
      <c r="AU180" s="17" t="s">
        <v>79</v>
      </c>
      <c r="AY180" s="17" t="s">
        <v>254</v>
      </c>
      <c r="BE180" s="176">
        <f>IF(N180="základní",J180,0)</f>
        <v>0</v>
      </c>
      <c r="BF180" s="176">
        <f>IF(N180="snížená",J180,0)</f>
        <v>0</v>
      </c>
      <c r="BG180" s="176">
        <f>IF(N180="zákl. přenesená",J180,0)</f>
        <v>0</v>
      </c>
      <c r="BH180" s="176">
        <f>IF(N180="sníž. přenesená",J180,0)</f>
        <v>0</v>
      </c>
      <c r="BI180" s="176">
        <f>IF(N180="nulová",J180,0)</f>
        <v>0</v>
      </c>
      <c r="BJ180" s="17" t="s">
        <v>9</v>
      </c>
      <c r="BK180" s="176">
        <f>ROUND(I180*H180,0)</f>
        <v>0</v>
      </c>
      <c r="BL180" s="17" t="s">
        <v>85</v>
      </c>
      <c r="BM180" s="17" t="s">
        <v>2180</v>
      </c>
    </row>
    <row r="181" spans="2:65" s="11" customFormat="1" ht="13.5" x14ac:dyDescent="0.3">
      <c r="B181" s="177"/>
      <c r="D181" s="178" t="s">
        <v>263</v>
      </c>
      <c r="E181" s="179" t="s">
        <v>3</v>
      </c>
      <c r="F181" s="180" t="s">
        <v>85</v>
      </c>
      <c r="H181" s="181">
        <v>4</v>
      </c>
      <c r="I181" s="182"/>
      <c r="L181" s="177"/>
      <c r="M181" s="183"/>
      <c r="N181" s="184"/>
      <c r="O181" s="184"/>
      <c r="P181" s="184"/>
      <c r="Q181" s="184"/>
      <c r="R181" s="184"/>
      <c r="S181" s="184"/>
      <c r="T181" s="185"/>
      <c r="AT181" s="186" t="s">
        <v>263</v>
      </c>
      <c r="AU181" s="186" t="s">
        <v>79</v>
      </c>
      <c r="AV181" s="11" t="s">
        <v>79</v>
      </c>
      <c r="AW181" s="11" t="s">
        <v>36</v>
      </c>
      <c r="AX181" s="11" t="s">
        <v>9</v>
      </c>
      <c r="AY181" s="186" t="s">
        <v>254</v>
      </c>
    </row>
    <row r="182" spans="2:65" s="1" customFormat="1" ht="22.5" customHeight="1" x14ac:dyDescent="0.3">
      <c r="B182" s="164"/>
      <c r="C182" s="210" t="s">
        <v>549</v>
      </c>
      <c r="D182" s="210" t="s">
        <v>368</v>
      </c>
      <c r="E182" s="211" t="s">
        <v>2181</v>
      </c>
      <c r="F182" s="212" t="s">
        <v>2182</v>
      </c>
      <c r="G182" s="213" t="s">
        <v>259</v>
      </c>
      <c r="H182" s="214">
        <v>4</v>
      </c>
      <c r="I182" s="215"/>
      <c r="J182" s="216">
        <f>ROUND(I182*H182,0)</f>
        <v>0</v>
      </c>
      <c r="K182" s="212" t="s">
        <v>260</v>
      </c>
      <c r="L182" s="217"/>
      <c r="M182" s="218" t="s">
        <v>3</v>
      </c>
      <c r="N182" s="219" t="s">
        <v>43</v>
      </c>
      <c r="O182" s="35"/>
      <c r="P182" s="174">
        <f>O182*H182</f>
        <v>0</v>
      </c>
      <c r="Q182" s="174">
        <v>8.2000000000000001E-5</v>
      </c>
      <c r="R182" s="174">
        <f>Q182*H182</f>
        <v>3.28E-4</v>
      </c>
      <c r="S182" s="174">
        <v>0</v>
      </c>
      <c r="T182" s="175">
        <f>S182*H182</f>
        <v>0</v>
      </c>
      <c r="AR182" s="17" t="s">
        <v>335</v>
      </c>
      <c r="AT182" s="17" t="s">
        <v>368</v>
      </c>
      <c r="AU182" s="17" t="s">
        <v>79</v>
      </c>
      <c r="AY182" s="17" t="s">
        <v>254</v>
      </c>
      <c r="BE182" s="176">
        <f>IF(N182="základní",J182,0)</f>
        <v>0</v>
      </c>
      <c r="BF182" s="176">
        <f>IF(N182="snížená",J182,0)</f>
        <v>0</v>
      </c>
      <c r="BG182" s="176">
        <f>IF(N182="zákl. přenesená",J182,0)</f>
        <v>0</v>
      </c>
      <c r="BH182" s="176">
        <f>IF(N182="sníž. přenesená",J182,0)</f>
        <v>0</v>
      </c>
      <c r="BI182" s="176">
        <f>IF(N182="nulová",J182,0)</f>
        <v>0</v>
      </c>
      <c r="BJ182" s="17" t="s">
        <v>9</v>
      </c>
      <c r="BK182" s="176">
        <f>ROUND(I182*H182,0)</f>
        <v>0</v>
      </c>
      <c r="BL182" s="17" t="s">
        <v>85</v>
      </c>
      <c r="BM182" s="17" t="s">
        <v>2183</v>
      </c>
    </row>
    <row r="183" spans="2:65" s="1" customFormat="1" ht="22.5" customHeight="1" x14ac:dyDescent="0.3">
      <c r="B183" s="164"/>
      <c r="C183" s="165" t="s">
        <v>554</v>
      </c>
      <c r="D183" s="165" t="s">
        <v>256</v>
      </c>
      <c r="E183" s="166" t="s">
        <v>2184</v>
      </c>
      <c r="F183" s="167" t="s">
        <v>2185</v>
      </c>
      <c r="G183" s="168" t="s">
        <v>259</v>
      </c>
      <c r="H183" s="169">
        <v>1</v>
      </c>
      <c r="I183" s="170"/>
      <c r="J183" s="171">
        <f>ROUND(I183*H183,0)</f>
        <v>0</v>
      </c>
      <c r="K183" s="167" t="s">
        <v>260</v>
      </c>
      <c r="L183" s="34"/>
      <c r="M183" s="172" t="s">
        <v>3</v>
      </c>
      <c r="N183" s="173" t="s">
        <v>43</v>
      </c>
      <c r="O183" s="35"/>
      <c r="P183" s="174">
        <f>O183*H183</f>
        <v>0</v>
      </c>
      <c r="Q183" s="174">
        <v>0</v>
      </c>
      <c r="R183" s="174">
        <f>Q183*H183</f>
        <v>0</v>
      </c>
      <c r="S183" s="174">
        <v>0</v>
      </c>
      <c r="T183" s="175">
        <f>S183*H183</f>
        <v>0</v>
      </c>
      <c r="AR183" s="17" t="s">
        <v>85</v>
      </c>
      <c r="AT183" s="17" t="s">
        <v>256</v>
      </c>
      <c r="AU183" s="17" t="s">
        <v>79</v>
      </c>
      <c r="AY183" s="17" t="s">
        <v>254</v>
      </c>
      <c r="BE183" s="176">
        <f>IF(N183="základní",J183,0)</f>
        <v>0</v>
      </c>
      <c r="BF183" s="176">
        <f>IF(N183="snížená",J183,0)</f>
        <v>0</v>
      </c>
      <c r="BG183" s="176">
        <f>IF(N183="zákl. přenesená",J183,0)</f>
        <v>0</v>
      </c>
      <c r="BH183" s="176">
        <f>IF(N183="sníž. přenesená",J183,0)</f>
        <v>0</v>
      </c>
      <c r="BI183" s="176">
        <f>IF(N183="nulová",J183,0)</f>
        <v>0</v>
      </c>
      <c r="BJ183" s="17" t="s">
        <v>9</v>
      </c>
      <c r="BK183" s="176">
        <f>ROUND(I183*H183,0)</f>
        <v>0</v>
      </c>
      <c r="BL183" s="17" t="s">
        <v>85</v>
      </c>
      <c r="BM183" s="17" t="s">
        <v>2186</v>
      </c>
    </row>
    <row r="184" spans="2:65" s="11" customFormat="1" ht="13.5" x14ac:dyDescent="0.3">
      <c r="B184" s="177"/>
      <c r="D184" s="178" t="s">
        <v>263</v>
      </c>
      <c r="E184" s="179" t="s">
        <v>3</v>
      </c>
      <c r="F184" s="180" t="s">
        <v>9</v>
      </c>
      <c r="H184" s="181">
        <v>1</v>
      </c>
      <c r="I184" s="182"/>
      <c r="L184" s="177"/>
      <c r="M184" s="183"/>
      <c r="N184" s="184"/>
      <c r="O184" s="184"/>
      <c r="P184" s="184"/>
      <c r="Q184" s="184"/>
      <c r="R184" s="184"/>
      <c r="S184" s="184"/>
      <c r="T184" s="185"/>
      <c r="AT184" s="186" t="s">
        <v>263</v>
      </c>
      <c r="AU184" s="186" t="s">
        <v>79</v>
      </c>
      <c r="AV184" s="11" t="s">
        <v>79</v>
      </c>
      <c r="AW184" s="11" t="s">
        <v>36</v>
      </c>
      <c r="AX184" s="11" t="s">
        <v>9</v>
      </c>
      <c r="AY184" s="186" t="s">
        <v>254</v>
      </c>
    </row>
    <row r="185" spans="2:65" s="1" customFormat="1" ht="22.5" customHeight="1" x14ac:dyDescent="0.3">
      <c r="B185" s="164"/>
      <c r="C185" s="210" t="s">
        <v>559</v>
      </c>
      <c r="D185" s="210" t="s">
        <v>368</v>
      </c>
      <c r="E185" s="211" t="s">
        <v>2187</v>
      </c>
      <c r="F185" s="212" t="s">
        <v>2188</v>
      </c>
      <c r="G185" s="213" t="s">
        <v>259</v>
      </c>
      <c r="H185" s="214">
        <v>1</v>
      </c>
      <c r="I185" s="215"/>
      <c r="J185" s="216">
        <f>ROUND(I185*H185,0)</f>
        <v>0</v>
      </c>
      <c r="K185" s="212" t="s">
        <v>260</v>
      </c>
      <c r="L185" s="217"/>
      <c r="M185" s="218" t="s">
        <v>3</v>
      </c>
      <c r="N185" s="219" t="s">
        <v>43</v>
      </c>
      <c r="O185" s="35"/>
      <c r="P185" s="174">
        <f>O185*H185</f>
        <v>0</v>
      </c>
      <c r="Q185" s="174">
        <v>1.6699999999999999E-4</v>
      </c>
      <c r="R185" s="174">
        <f>Q185*H185</f>
        <v>1.6699999999999999E-4</v>
      </c>
      <c r="S185" s="174">
        <v>0</v>
      </c>
      <c r="T185" s="175">
        <f>S185*H185</f>
        <v>0</v>
      </c>
      <c r="AR185" s="17" t="s">
        <v>335</v>
      </c>
      <c r="AT185" s="17" t="s">
        <v>368</v>
      </c>
      <c r="AU185" s="17" t="s">
        <v>79</v>
      </c>
      <c r="AY185" s="17" t="s">
        <v>254</v>
      </c>
      <c r="BE185" s="176">
        <f>IF(N185="základní",J185,0)</f>
        <v>0</v>
      </c>
      <c r="BF185" s="176">
        <f>IF(N185="snížená",J185,0)</f>
        <v>0</v>
      </c>
      <c r="BG185" s="176">
        <f>IF(N185="zákl. přenesená",J185,0)</f>
        <v>0</v>
      </c>
      <c r="BH185" s="176">
        <f>IF(N185="sníž. přenesená",J185,0)</f>
        <v>0</v>
      </c>
      <c r="BI185" s="176">
        <f>IF(N185="nulová",J185,0)</f>
        <v>0</v>
      </c>
      <c r="BJ185" s="17" t="s">
        <v>9</v>
      </c>
      <c r="BK185" s="176">
        <f>ROUND(I185*H185,0)</f>
        <v>0</v>
      </c>
      <c r="BL185" s="17" t="s">
        <v>85</v>
      </c>
      <c r="BM185" s="17" t="s">
        <v>2189</v>
      </c>
    </row>
    <row r="186" spans="2:65" s="11" customFormat="1" ht="13.5" x14ac:dyDescent="0.3">
      <c r="B186" s="177"/>
      <c r="D186" s="178" t="s">
        <v>263</v>
      </c>
      <c r="E186" s="179" t="s">
        <v>3</v>
      </c>
      <c r="F186" s="180" t="s">
        <v>9</v>
      </c>
      <c r="H186" s="181">
        <v>1</v>
      </c>
      <c r="I186" s="182"/>
      <c r="L186" s="177"/>
      <c r="M186" s="183"/>
      <c r="N186" s="184"/>
      <c r="O186" s="184"/>
      <c r="P186" s="184"/>
      <c r="Q186" s="184"/>
      <c r="R186" s="184"/>
      <c r="S186" s="184"/>
      <c r="T186" s="185"/>
      <c r="AT186" s="186" t="s">
        <v>263</v>
      </c>
      <c r="AU186" s="186" t="s">
        <v>79</v>
      </c>
      <c r="AV186" s="11" t="s">
        <v>79</v>
      </c>
      <c r="AW186" s="11" t="s">
        <v>36</v>
      </c>
      <c r="AX186" s="11" t="s">
        <v>9</v>
      </c>
      <c r="AY186" s="186" t="s">
        <v>254</v>
      </c>
    </row>
    <row r="187" spans="2:65" s="1" customFormat="1" ht="22.5" customHeight="1" x14ac:dyDescent="0.3">
      <c r="B187" s="164"/>
      <c r="C187" s="165" t="s">
        <v>563</v>
      </c>
      <c r="D187" s="165" t="s">
        <v>256</v>
      </c>
      <c r="E187" s="166" t="s">
        <v>2190</v>
      </c>
      <c r="F187" s="167" t="s">
        <v>2191</v>
      </c>
      <c r="G187" s="168" t="s">
        <v>259</v>
      </c>
      <c r="H187" s="169">
        <v>4</v>
      </c>
      <c r="I187" s="170"/>
      <c r="J187" s="171">
        <f>ROUND(I187*H187,0)</f>
        <v>0</v>
      </c>
      <c r="K187" s="167" t="s">
        <v>260</v>
      </c>
      <c r="L187" s="34"/>
      <c r="M187" s="172" t="s">
        <v>3</v>
      </c>
      <c r="N187" s="173" t="s">
        <v>43</v>
      </c>
      <c r="O187" s="35"/>
      <c r="P187" s="174">
        <f>O187*H187</f>
        <v>0</v>
      </c>
      <c r="Q187" s="174">
        <v>1.75E-6</v>
      </c>
      <c r="R187" s="174">
        <f>Q187*H187</f>
        <v>6.9999999999999999E-6</v>
      </c>
      <c r="S187" s="174">
        <v>0</v>
      </c>
      <c r="T187" s="175">
        <f>S187*H187</f>
        <v>0</v>
      </c>
      <c r="AR187" s="17" t="s">
        <v>85</v>
      </c>
      <c r="AT187" s="17" t="s">
        <v>256</v>
      </c>
      <c r="AU187" s="17" t="s">
        <v>79</v>
      </c>
      <c r="AY187" s="17" t="s">
        <v>254</v>
      </c>
      <c r="BE187" s="176">
        <f>IF(N187="základní",J187,0)</f>
        <v>0</v>
      </c>
      <c r="BF187" s="176">
        <f>IF(N187="snížená",J187,0)</f>
        <v>0</v>
      </c>
      <c r="BG187" s="176">
        <f>IF(N187="zákl. přenesená",J187,0)</f>
        <v>0</v>
      </c>
      <c r="BH187" s="176">
        <f>IF(N187="sníž. přenesená",J187,0)</f>
        <v>0</v>
      </c>
      <c r="BI187" s="176">
        <f>IF(N187="nulová",J187,0)</f>
        <v>0</v>
      </c>
      <c r="BJ187" s="17" t="s">
        <v>9</v>
      </c>
      <c r="BK187" s="176">
        <f>ROUND(I187*H187,0)</f>
        <v>0</v>
      </c>
      <c r="BL187" s="17" t="s">
        <v>85</v>
      </c>
      <c r="BM187" s="17" t="s">
        <v>2192</v>
      </c>
    </row>
    <row r="188" spans="2:65" s="1" customFormat="1" ht="22.5" customHeight="1" x14ac:dyDescent="0.3">
      <c r="B188" s="164"/>
      <c r="C188" s="210" t="s">
        <v>204</v>
      </c>
      <c r="D188" s="210" t="s">
        <v>368</v>
      </c>
      <c r="E188" s="211" t="s">
        <v>2193</v>
      </c>
      <c r="F188" s="212" t="s">
        <v>2194</v>
      </c>
      <c r="G188" s="213" t="s">
        <v>259</v>
      </c>
      <c r="H188" s="214">
        <v>4</v>
      </c>
      <c r="I188" s="215"/>
      <c r="J188" s="216">
        <f>ROUND(I188*H188,0)</f>
        <v>0</v>
      </c>
      <c r="K188" s="212" t="s">
        <v>260</v>
      </c>
      <c r="L188" s="217"/>
      <c r="M188" s="218" t="s">
        <v>3</v>
      </c>
      <c r="N188" s="219" t="s">
        <v>43</v>
      </c>
      <c r="O188" s="35"/>
      <c r="P188" s="174">
        <f>O188*H188</f>
        <v>0</v>
      </c>
      <c r="Q188" s="174">
        <v>2.9499999999999998E-2</v>
      </c>
      <c r="R188" s="174">
        <f>Q188*H188</f>
        <v>0.11799999999999999</v>
      </c>
      <c r="S188" s="174">
        <v>0</v>
      </c>
      <c r="T188" s="175">
        <f>S188*H188</f>
        <v>0</v>
      </c>
      <c r="AR188" s="17" t="s">
        <v>335</v>
      </c>
      <c r="AT188" s="17" t="s">
        <v>368</v>
      </c>
      <c r="AU188" s="17" t="s">
        <v>79</v>
      </c>
      <c r="AY188" s="17" t="s">
        <v>254</v>
      </c>
      <c r="BE188" s="176">
        <f>IF(N188="základní",J188,0)</f>
        <v>0</v>
      </c>
      <c r="BF188" s="176">
        <f>IF(N188="snížená",J188,0)</f>
        <v>0</v>
      </c>
      <c r="BG188" s="176">
        <f>IF(N188="zákl. přenesená",J188,0)</f>
        <v>0</v>
      </c>
      <c r="BH188" s="176">
        <f>IF(N188="sníž. přenesená",J188,0)</f>
        <v>0</v>
      </c>
      <c r="BI188" s="176">
        <f>IF(N188="nulová",J188,0)</f>
        <v>0</v>
      </c>
      <c r="BJ188" s="17" t="s">
        <v>9</v>
      </c>
      <c r="BK188" s="176">
        <f>ROUND(I188*H188,0)</f>
        <v>0</v>
      </c>
      <c r="BL188" s="17" t="s">
        <v>85</v>
      </c>
      <c r="BM188" s="17" t="s">
        <v>2195</v>
      </c>
    </row>
    <row r="189" spans="2:65" s="1" customFormat="1" ht="22.5" customHeight="1" x14ac:dyDescent="0.3">
      <c r="B189" s="164"/>
      <c r="C189" s="165" t="s">
        <v>577</v>
      </c>
      <c r="D189" s="165" t="s">
        <v>256</v>
      </c>
      <c r="E189" s="166" t="s">
        <v>2196</v>
      </c>
      <c r="F189" s="167" t="s">
        <v>2197</v>
      </c>
      <c r="G189" s="168" t="s">
        <v>259</v>
      </c>
      <c r="H189" s="169">
        <v>3</v>
      </c>
      <c r="I189" s="170"/>
      <c r="J189" s="171">
        <f>ROUND(I189*H189,0)</f>
        <v>0</v>
      </c>
      <c r="K189" s="167" t="s">
        <v>260</v>
      </c>
      <c r="L189" s="34"/>
      <c r="M189" s="172" t="s">
        <v>3</v>
      </c>
      <c r="N189" s="173" t="s">
        <v>43</v>
      </c>
      <c r="O189" s="35"/>
      <c r="P189" s="174">
        <f>O189*H189</f>
        <v>0</v>
      </c>
      <c r="Q189" s="174">
        <v>6.7500000000000004E-4</v>
      </c>
      <c r="R189" s="174">
        <f>Q189*H189</f>
        <v>2.0249999999999999E-3</v>
      </c>
      <c r="S189" s="174">
        <v>0</v>
      </c>
      <c r="T189" s="175">
        <f>S189*H189</f>
        <v>0</v>
      </c>
      <c r="AR189" s="17" t="s">
        <v>85</v>
      </c>
      <c r="AT189" s="17" t="s">
        <v>256</v>
      </c>
      <c r="AU189" s="17" t="s">
        <v>79</v>
      </c>
      <c r="AY189" s="17" t="s">
        <v>254</v>
      </c>
      <c r="BE189" s="176">
        <f>IF(N189="základní",J189,0)</f>
        <v>0</v>
      </c>
      <c r="BF189" s="176">
        <f>IF(N189="snížená",J189,0)</f>
        <v>0</v>
      </c>
      <c r="BG189" s="176">
        <f>IF(N189="zákl. přenesená",J189,0)</f>
        <v>0</v>
      </c>
      <c r="BH189" s="176">
        <f>IF(N189="sníž. přenesená",J189,0)</f>
        <v>0</v>
      </c>
      <c r="BI189" s="176">
        <f>IF(N189="nulová",J189,0)</f>
        <v>0</v>
      </c>
      <c r="BJ189" s="17" t="s">
        <v>9</v>
      </c>
      <c r="BK189" s="176">
        <f>ROUND(I189*H189,0)</f>
        <v>0</v>
      </c>
      <c r="BL189" s="17" t="s">
        <v>85</v>
      </c>
      <c r="BM189" s="17" t="s">
        <v>2198</v>
      </c>
    </row>
    <row r="190" spans="2:65" s="11" customFormat="1" ht="13.5" x14ac:dyDescent="0.3">
      <c r="B190" s="177"/>
      <c r="D190" s="178" t="s">
        <v>263</v>
      </c>
      <c r="E190" s="179" t="s">
        <v>3</v>
      </c>
      <c r="F190" s="180" t="s">
        <v>82</v>
      </c>
      <c r="H190" s="181">
        <v>3</v>
      </c>
      <c r="I190" s="182"/>
      <c r="L190" s="177"/>
      <c r="M190" s="183"/>
      <c r="N190" s="184"/>
      <c r="O190" s="184"/>
      <c r="P190" s="184"/>
      <c r="Q190" s="184"/>
      <c r="R190" s="184"/>
      <c r="S190" s="184"/>
      <c r="T190" s="185"/>
      <c r="AT190" s="186" t="s">
        <v>263</v>
      </c>
      <c r="AU190" s="186" t="s">
        <v>79</v>
      </c>
      <c r="AV190" s="11" t="s">
        <v>79</v>
      </c>
      <c r="AW190" s="11" t="s">
        <v>36</v>
      </c>
      <c r="AX190" s="11" t="s">
        <v>9</v>
      </c>
      <c r="AY190" s="186" t="s">
        <v>254</v>
      </c>
    </row>
    <row r="191" spans="2:65" s="1" customFormat="1" ht="22.5" customHeight="1" x14ac:dyDescent="0.3">
      <c r="B191" s="164"/>
      <c r="C191" s="165" t="s">
        <v>584</v>
      </c>
      <c r="D191" s="165" t="s">
        <v>256</v>
      </c>
      <c r="E191" s="166" t="s">
        <v>2199</v>
      </c>
      <c r="F191" s="167" t="s">
        <v>2200</v>
      </c>
      <c r="G191" s="168" t="s">
        <v>259</v>
      </c>
      <c r="H191" s="169">
        <v>2</v>
      </c>
      <c r="I191" s="170"/>
      <c r="J191" s="171">
        <f>ROUND(I191*H191,0)</f>
        <v>0</v>
      </c>
      <c r="K191" s="167" t="s">
        <v>260</v>
      </c>
      <c r="L191" s="34"/>
      <c r="M191" s="172" t="s">
        <v>3</v>
      </c>
      <c r="N191" s="173" t="s">
        <v>43</v>
      </c>
      <c r="O191" s="35"/>
      <c r="P191" s="174">
        <f>O191*H191</f>
        <v>0</v>
      </c>
      <c r="Q191" s="174">
        <v>6.8422000000000003E-4</v>
      </c>
      <c r="R191" s="174">
        <f>Q191*H191</f>
        <v>1.3684400000000001E-3</v>
      </c>
      <c r="S191" s="174">
        <v>0</v>
      </c>
      <c r="T191" s="175">
        <f>S191*H191</f>
        <v>0</v>
      </c>
      <c r="AR191" s="17" t="s">
        <v>85</v>
      </c>
      <c r="AT191" s="17" t="s">
        <v>256</v>
      </c>
      <c r="AU191" s="17" t="s">
        <v>79</v>
      </c>
      <c r="AY191" s="17" t="s">
        <v>254</v>
      </c>
      <c r="BE191" s="176">
        <f>IF(N191="základní",J191,0)</f>
        <v>0</v>
      </c>
      <c r="BF191" s="176">
        <f>IF(N191="snížená",J191,0)</f>
        <v>0</v>
      </c>
      <c r="BG191" s="176">
        <f>IF(N191="zákl. přenesená",J191,0)</f>
        <v>0</v>
      </c>
      <c r="BH191" s="176">
        <f>IF(N191="sníž. přenesená",J191,0)</f>
        <v>0</v>
      </c>
      <c r="BI191" s="176">
        <f>IF(N191="nulová",J191,0)</f>
        <v>0</v>
      </c>
      <c r="BJ191" s="17" t="s">
        <v>9</v>
      </c>
      <c r="BK191" s="176">
        <f>ROUND(I191*H191,0)</f>
        <v>0</v>
      </c>
      <c r="BL191" s="17" t="s">
        <v>85</v>
      </c>
      <c r="BM191" s="17" t="s">
        <v>2201</v>
      </c>
    </row>
    <row r="192" spans="2:65" s="11" customFormat="1" ht="13.5" x14ac:dyDescent="0.3">
      <c r="B192" s="177"/>
      <c r="D192" s="178" t="s">
        <v>263</v>
      </c>
      <c r="E192" s="179" t="s">
        <v>3</v>
      </c>
      <c r="F192" s="180" t="s">
        <v>79</v>
      </c>
      <c r="H192" s="181">
        <v>2</v>
      </c>
      <c r="I192" s="182"/>
      <c r="L192" s="177"/>
      <c r="M192" s="183"/>
      <c r="N192" s="184"/>
      <c r="O192" s="184"/>
      <c r="P192" s="184"/>
      <c r="Q192" s="184"/>
      <c r="R192" s="184"/>
      <c r="S192" s="184"/>
      <c r="T192" s="185"/>
      <c r="AT192" s="186" t="s">
        <v>263</v>
      </c>
      <c r="AU192" s="186" t="s">
        <v>79</v>
      </c>
      <c r="AV192" s="11" t="s">
        <v>79</v>
      </c>
      <c r="AW192" s="11" t="s">
        <v>36</v>
      </c>
      <c r="AX192" s="11" t="s">
        <v>9</v>
      </c>
      <c r="AY192" s="186" t="s">
        <v>254</v>
      </c>
    </row>
    <row r="193" spans="2:65" s="1" customFormat="1" ht="22.5" customHeight="1" x14ac:dyDescent="0.3">
      <c r="B193" s="164"/>
      <c r="C193" s="210" t="s">
        <v>588</v>
      </c>
      <c r="D193" s="210" t="s">
        <v>368</v>
      </c>
      <c r="E193" s="211" t="s">
        <v>2202</v>
      </c>
      <c r="F193" s="212" t="s">
        <v>2203</v>
      </c>
      <c r="G193" s="213" t="s">
        <v>259</v>
      </c>
      <c r="H193" s="214">
        <v>2</v>
      </c>
      <c r="I193" s="215"/>
      <c r="J193" s="216">
        <f>ROUND(I193*H193,0)</f>
        <v>0</v>
      </c>
      <c r="K193" s="212" t="s">
        <v>3</v>
      </c>
      <c r="L193" s="217"/>
      <c r="M193" s="218" t="s">
        <v>3</v>
      </c>
      <c r="N193" s="219" t="s">
        <v>43</v>
      </c>
      <c r="O193" s="35"/>
      <c r="P193" s="174">
        <f>O193*H193</f>
        <v>0</v>
      </c>
      <c r="Q193" s="174">
        <v>1.0999999999999999E-2</v>
      </c>
      <c r="R193" s="174">
        <f>Q193*H193</f>
        <v>2.1999999999999999E-2</v>
      </c>
      <c r="S193" s="174">
        <v>0</v>
      </c>
      <c r="T193" s="175">
        <f>S193*H193</f>
        <v>0</v>
      </c>
      <c r="AR193" s="17" t="s">
        <v>335</v>
      </c>
      <c r="AT193" s="17" t="s">
        <v>368</v>
      </c>
      <c r="AU193" s="17" t="s">
        <v>79</v>
      </c>
      <c r="AY193" s="17" t="s">
        <v>254</v>
      </c>
      <c r="BE193" s="176">
        <f>IF(N193="základní",J193,0)</f>
        <v>0</v>
      </c>
      <c r="BF193" s="176">
        <f>IF(N193="snížená",J193,0)</f>
        <v>0</v>
      </c>
      <c r="BG193" s="176">
        <f>IF(N193="zákl. přenesená",J193,0)</f>
        <v>0</v>
      </c>
      <c r="BH193" s="176">
        <f>IF(N193="sníž. přenesená",J193,0)</f>
        <v>0</v>
      </c>
      <c r="BI193" s="176">
        <f>IF(N193="nulová",J193,0)</f>
        <v>0</v>
      </c>
      <c r="BJ193" s="17" t="s">
        <v>9</v>
      </c>
      <c r="BK193" s="176">
        <f>ROUND(I193*H193,0)</f>
        <v>0</v>
      </c>
      <c r="BL193" s="17" t="s">
        <v>85</v>
      </c>
      <c r="BM193" s="17" t="s">
        <v>2204</v>
      </c>
    </row>
    <row r="194" spans="2:65" s="1" customFormat="1" ht="22.5" customHeight="1" x14ac:dyDescent="0.3">
      <c r="B194" s="164"/>
      <c r="C194" s="165" t="s">
        <v>593</v>
      </c>
      <c r="D194" s="165" t="s">
        <v>256</v>
      </c>
      <c r="E194" s="166" t="s">
        <v>2205</v>
      </c>
      <c r="F194" s="167" t="s">
        <v>2206</v>
      </c>
      <c r="G194" s="168" t="s">
        <v>259</v>
      </c>
      <c r="H194" s="169">
        <v>1</v>
      </c>
      <c r="I194" s="170"/>
      <c r="J194" s="171">
        <f>ROUND(I194*H194,0)</f>
        <v>0</v>
      </c>
      <c r="K194" s="167" t="s">
        <v>260</v>
      </c>
      <c r="L194" s="34"/>
      <c r="M194" s="172" t="s">
        <v>3</v>
      </c>
      <c r="N194" s="173" t="s">
        <v>43</v>
      </c>
      <c r="O194" s="35"/>
      <c r="P194" s="174">
        <f>O194*H194</f>
        <v>0</v>
      </c>
      <c r="Q194" s="174">
        <v>0</v>
      </c>
      <c r="R194" s="174">
        <f>Q194*H194</f>
        <v>0</v>
      </c>
      <c r="S194" s="174">
        <v>0</v>
      </c>
      <c r="T194" s="175">
        <f>S194*H194</f>
        <v>0</v>
      </c>
      <c r="AR194" s="17" t="s">
        <v>85</v>
      </c>
      <c r="AT194" s="17" t="s">
        <v>256</v>
      </c>
      <c r="AU194" s="17" t="s">
        <v>79</v>
      </c>
      <c r="AY194" s="17" t="s">
        <v>254</v>
      </c>
      <c r="BE194" s="176">
        <f>IF(N194="základní",J194,0)</f>
        <v>0</v>
      </c>
      <c r="BF194" s="176">
        <f>IF(N194="snížená",J194,0)</f>
        <v>0</v>
      </c>
      <c r="BG194" s="176">
        <f>IF(N194="zákl. přenesená",J194,0)</f>
        <v>0</v>
      </c>
      <c r="BH194" s="176">
        <f>IF(N194="sníž. přenesená",J194,0)</f>
        <v>0</v>
      </c>
      <c r="BI194" s="176">
        <f>IF(N194="nulová",J194,0)</f>
        <v>0</v>
      </c>
      <c r="BJ194" s="17" t="s">
        <v>9</v>
      </c>
      <c r="BK194" s="176">
        <f>ROUND(I194*H194,0)</f>
        <v>0</v>
      </c>
      <c r="BL194" s="17" t="s">
        <v>85</v>
      </c>
      <c r="BM194" s="17" t="s">
        <v>2207</v>
      </c>
    </row>
    <row r="195" spans="2:65" s="11" customFormat="1" ht="13.5" x14ac:dyDescent="0.3">
      <c r="B195" s="177"/>
      <c r="D195" s="178" t="s">
        <v>263</v>
      </c>
      <c r="E195" s="179" t="s">
        <v>3</v>
      </c>
      <c r="F195" s="180" t="s">
        <v>9</v>
      </c>
      <c r="H195" s="181">
        <v>1</v>
      </c>
      <c r="I195" s="182"/>
      <c r="L195" s="177"/>
      <c r="M195" s="183"/>
      <c r="N195" s="184"/>
      <c r="O195" s="184"/>
      <c r="P195" s="184"/>
      <c r="Q195" s="184"/>
      <c r="R195" s="184"/>
      <c r="S195" s="184"/>
      <c r="T195" s="185"/>
      <c r="AT195" s="186" t="s">
        <v>263</v>
      </c>
      <c r="AU195" s="186" t="s">
        <v>79</v>
      </c>
      <c r="AV195" s="11" t="s">
        <v>79</v>
      </c>
      <c r="AW195" s="11" t="s">
        <v>36</v>
      </c>
      <c r="AX195" s="11" t="s">
        <v>9</v>
      </c>
      <c r="AY195" s="186" t="s">
        <v>254</v>
      </c>
    </row>
    <row r="196" spans="2:65" s="1" customFormat="1" ht="22.5" customHeight="1" x14ac:dyDescent="0.3">
      <c r="B196" s="164"/>
      <c r="C196" s="210" t="s">
        <v>598</v>
      </c>
      <c r="D196" s="210" t="s">
        <v>368</v>
      </c>
      <c r="E196" s="211" t="s">
        <v>2208</v>
      </c>
      <c r="F196" s="212" t="s">
        <v>2209</v>
      </c>
      <c r="G196" s="213" t="s">
        <v>259</v>
      </c>
      <c r="H196" s="214">
        <v>1</v>
      </c>
      <c r="I196" s="215"/>
      <c r="J196" s="216">
        <f>ROUND(I196*H196,0)</f>
        <v>0</v>
      </c>
      <c r="K196" s="212" t="s">
        <v>3</v>
      </c>
      <c r="L196" s="217"/>
      <c r="M196" s="218" t="s">
        <v>3</v>
      </c>
      <c r="N196" s="219" t="s">
        <v>43</v>
      </c>
      <c r="O196" s="35"/>
      <c r="P196" s="174">
        <f>O196*H196</f>
        <v>0</v>
      </c>
      <c r="Q196" s="174">
        <v>2.0999999999999999E-3</v>
      </c>
      <c r="R196" s="174">
        <f>Q196*H196</f>
        <v>2.0999999999999999E-3</v>
      </c>
      <c r="S196" s="174">
        <v>0</v>
      </c>
      <c r="T196" s="175">
        <f>S196*H196</f>
        <v>0</v>
      </c>
      <c r="AR196" s="17" t="s">
        <v>335</v>
      </c>
      <c r="AT196" s="17" t="s">
        <v>368</v>
      </c>
      <c r="AU196" s="17" t="s">
        <v>79</v>
      </c>
      <c r="AY196" s="17" t="s">
        <v>254</v>
      </c>
      <c r="BE196" s="176">
        <f>IF(N196="základní",J196,0)</f>
        <v>0</v>
      </c>
      <c r="BF196" s="176">
        <f>IF(N196="snížená",J196,0)</f>
        <v>0</v>
      </c>
      <c r="BG196" s="176">
        <f>IF(N196="zákl. přenesená",J196,0)</f>
        <v>0</v>
      </c>
      <c r="BH196" s="176">
        <f>IF(N196="sníž. přenesená",J196,0)</f>
        <v>0</v>
      </c>
      <c r="BI196" s="176">
        <f>IF(N196="nulová",J196,0)</f>
        <v>0</v>
      </c>
      <c r="BJ196" s="17" t="s">
        <v>9</v>
      </c>
      <c r="BK196" s="176">
        <f>ROUND(I196*H196,0)</f>
        <v>0</v>
      </c>
      <c r="BL196" s="17" t="s">
        <v>85</v>
      </c>
      <c r="BM196" s="17" t="s">
        <v>2210</v>
      </c>
    </row>
    <row r="197" spans="2:65" s="1" customFormat="1" ht="22.5" customHeight="1" x14ac:dyDescent="0.3">
      <c r="B197" s="164"/>
      <c r="C197" s="165" t="s">
        <v>604</v>
      </c>
      <c r="D197" s="165" t="s">
        <v>256</v>
      </c>
      <c r="E197" s="166" t="s">
        <v>2211</v>
      </c>
      <c r="F197" s="167" t="s">
        <v>2212</v>
      </c>
      <c r="G197" s="168" t="s">
        <v>669</v>
      </c>
      <c r="H197" s="169">
        <v>42</v>
      </c>
      <c r="I197" s="170"/>
      <c r="J197" s="171">
        <f>ROUND(I197*H197,0)</f>
        <v>0</v>
      </c>
      <c r="K197" s="167" t="s">
        <v>260</v>
      </c>
      <c r="L197" s="34"/>
      <c r="M197" s="172" t="s">
        <v>3</v>
      </c>
      <c r="N197" s="173" t="s">
        <v>43</v>
      </c>
      <c r="O197" s="35"/>
      <c r="P197" s="174">
        <f>O197*H197</f>
        <v>0</v>
      </c>
      <c r="Q197" s="174">
        <v>1.6999999999999999E-7</v>
      </c>
      <c r="R197" s="174">
        <f>Q197*H197</f>
        <v>7.1399999999999994E-6</v>
      </c>
      <c r="S197" s="174">
        <v>0</v>
      </c>
      <c r="T197" s="175">
        <f>S197*H197</f>
        <v>0</v>
      </c>
      <c r="AR197" s="17" t="s">
        <v>85</v>
      </c>
      <c r="AT197" s="17" t="s">
        <v>256</v>
      </c>
      <c r="AU197" s="17" t="s">
        <v>79</v>
      </c>
      <c r="AY197" s="17" t="s">
        <v>254</v>
      </c>
      <c r="BE197" s="176">
        <f>IF(N197="základní",J197,0)</f>
        <v>0</v>
      </c>
      <c r="BF197" s="176">
        <f>IF(N197="snížená",J197,0)</f>
        <v>0</v>
      </c>
      <c r="BG197" s="176">
        <f>IF(N197="zákl. přenesená",J197,0)</f>
        <v>0</v>
      </c>
      <c r="BH197" s="176">
        <f>IF(N197="sníž. přenesená",J197,0)</f>
        <v>0</v>
      </c>
      <c r="BI197" s="176">
        <f>IF(N197="nulová",J197,0)</f>
        <v>0</v>
      </c>
      <c r="BJ197" s="17" t="s">
        <v>9</v>
      </c>
      <c r="BK197" s="176">
        <f>ROUND(I197*H197,0)</f>
        <v>0</v>
      </c>
      <c r="BL197" s="17" t="s">
        <v>85</v>
      </c>
      <c r="BM197" s="17" t="s">
        <v>2213</v>
      </c>
    </row>
    <row r="198" spans="2:65" s="11" customFormat="1" ht="13.5" x14ac:dyDescent="0.3">
      <c r="B198" s="177"/>
      <c r="D198" s="178" t="s">
        <v>263</v>
      </c>
      <c r="E198" s="179" t="s">
        <v>3</v>
      </c>
      <c r="F198" s="180" t="s">
        <v>2143</v>
      </c>
      <c r="H198" s="181">
        <v>42</v>
      </c>
      <c r="I198" s="182"/>
      <c r="L198" s="177"/>
      <c r="M198" s="183"/>
      <c r="N198" s="184"/>
      <c r="O198" s="184"/>
      <c r="P198" s="184"/>
      <c r="Q198" s="184"/>
      <c r="R198" s="184"/>
      <c r="S198" s="184"/>
      <c r="T198" s="185"/>
      <c r="AT198" s="186" t="s">
        <v>263</v>
      </c>
      <c r="AU198" s="186" t="s">
        <v>79</v>
      </c>
      <c r="AV198" s="11" t="s">
        <v>79</v>
      </c>
      <c r="AW198" s="11" t="s">
        <v>36</v>
      </c>
      <c r="AX198" s="11" t="s">
        <v>9</v>
      </c>
      <c r="AY198" s="186" t="s">
        <v>254</v>
      </c>
    </row>
    <row r="199" spans="2:65" s="1" customFormat="1" ht="22.5" customHeight="1" x14ac:dyDescent="0.3">
      <c r="B199" s="164"/>
      <c r="C199" s="165" t="s">
        <v>609</v>
      </c>
      <c r="D199" s="165" t="s">
        <v>256</v>
      </c>
      <c r="E199" s="166" t="s">
        <v>2214</v>
      </c>
      <c r="F199" s="167" t="s">
        <v>2215</v>
      </c>
      <c r="G199" s="168" t="s">
        <v>669</v>
      </c>
      <c r="H199" s="169">
        <v>63</v>
      </c>
      <c r="I199" s="170"/>
      <c r="J199" s="171">
        <f>ROUND(I199*H199,0)</f>
        <v>0</v>
      </c>
      <c r="K199" s="167" t="s">
        <v>260</v>
      </c>
      <c r="L199" s="34"/>
      <c r="M199" s="172" t="s">
        <v>3</v>
      </c>
      <c r="N199" s="173" t="s">
        <v>43</v>
      </c>
      <c r="O199" s="35"/>
      <c r="P199" s="174">
        <f>O199*H199</f>
        <v>0</v>
      </c>
      <c r="Q199" s="174">
        <v>0</v>
      </c>
      <c r="R199" s="174">
        <f>Q199*H199</f>
        <v>0</v>
      </c>
      <c r="S199" s="174">
        <v>0</v>
      </c>
      <c r="T199" s="175">
        <f>S199*H199</f>
        <v>0</v>
      </c>
      <c r="AR199" s="17" t="s">
        <v>85</v>
      </c>
      <c r="AT199" s="17" t="s">
        <v>256</v>
      </c>
      <c r="AU199" s="17" t="s">
        <v>79</v>
      </c>
      <c r="AY199" s="17" t="s">
        <v>254</v>
      </c>
      <c r="BE199" s="176">
        <f>IF(N199="základní",J199,0)</f>
        <v>0</v>
      </c>
      <c r="BF199" s="176">
        <f>IF(N199="snížená",J199,0)</f>
        <v>0</v>
      </c>
      <c r="BG199" s="176">
        <f>IF(N199="zákl. přenesená",J199,0)</f>
        <v>0</v>
      </c>
      <c r="BH199" s="176">
        <f>IF(N199="sníž. přenesená",J199,0)</f>
        <v>0</v>
      </c>
      <c r="BI199" s="176">
        <f>IF(N199="nulová",J199,0)</f>
        <v>0</v>
      </c>
      <c r="BJ199" s="17" t="s">
        <v>9</v>
      </c>
      <c r="BK199" s="176">
        <f>ROUND(I199*H199,0)</f>
        <v>0</v>
      </c>
      <c r="BL199" s="17" t="s">
        <v>85</v>
      </c>
      <c r="BM199" s="17" t="s">
        <v>2216</v>
      </c>
    </row>
    <row r="200" spans="2:65" s="11" customFormat="1" ht="13.5" x14ac:dyDescent="0.3">
      <c r="B200" s="177"/>
      <c r="D200" s="187" t="s">
        <v>263</v>
      </c>
      <c r="E200" s="186" t="s">
        <v>3</v>
      </c>
      <c r="F200" s="188" t="s">
        <v>2157</v>
      </c>
      <c r="H200" s="189">
        <v>9</v>
      </c>
      <c r="I200" s="182"/>
      <c r="L200" s="177"/>
      <c r="M200" s="183"/>
      <c r="N200" s="184"/>
      <c r="O200" s="184"/>
      <c r="P200" s="184"/>
      <c r="Q200" s="184"/>
      <c r="R200" s="184"/>
      <c r="S200" s="184"/>
      <c r="T200" s="185"/>
      <c r="AT200" s="186" t="s">
        <v>263</v>
      </c>
      <c r="AU200" s="186" t="s">
        <v>79</v>
      </c>
      <c r="AV200" s="11" t="s">
        <v>79</v>
      </c>
      <c r="AW200" s="11" t="s">
        <v>36</v>
      </c>
      <c r="AX200" s="11" t="s">
        <v>72</v>
      </c>
      <c r="AY200" s="186" t="s">
        <v>254</v>
      </c>
    </row>
    <row r="201" spans="2:65" s="11" customFormat="1" ht="13.5" x14ac:dyDescent="0.3">
      <c r="B201" s="177"/>
      <c r="D201" s="187" t="s">
        <v>263</v>
      </c>
      <c r="E201" s="186" t="s">
        <v>3</v>
      </c>
      <c r="F201" s="188" t="s">
        <v>2158</v>
      </c>
      <c r="H201" s="189">
        <v>54</v>
      </c>
      <c r="I201" s="182"/>
      <c r="L201" s="177"/>
      <c r="M201" s="183"/>
      <c r="N201" s="184"/>
      <c r="O201" s="184"/>
      <c r="P201" s="184"/>
      <c r="Q201" s="184"/>
      <c r="R201" s="184"/>
      <c r="S201" s="184"/>
      <c r="T201" s="185"/>
      <c r="AT201" s="186" t="s">
        <v>263</v>
      </c>
      <c r="AU201" s="186" t="s">
        <v>79</v>
      </c>
      <c r="AV201" s="11" t="s">
        <v>79</v>
      </c>
      <c r="AW201" s="11" t="s">
        <v>36</v>
      </c>
      <c r="AX201" s="11" t="s">
        <v>72</v>
      </c>
      <c r="AY201" s="186" t="s">
        <v>254</v>
      </c>
    </row>
    <row r="202" spans="2:65" s="12" customFormat="1" ht="13.5" x14ac:dyDescent="0.3">
      <c r="B202" s="190"/>
      <c r="D202" s="178" t="s">
        <v>263</v>
      </c>
      <c r="E202" s="191" t="s">
        <v>3</v>
      </c>
      <c r="F202" s="192" t="s">
        <v>277</v>
      </c>
      <c r="H202" s="193">
        <v>63</v>
      </c>
      <c r="I202" s="194"/>
      <c r="L202" s="190"/>
      <c r="M202" s="195"/>
      <c r="N202" s="196"/>
      <c r="O202" s="196"/>
      <c r="P202" s="196"/>
      <c r="Q202" s="196"/>
      <c r="R202" s="196"/>
      <c r="S202" s="196"/>
      <c r="T202" s="197"/>
      <c r="AT202" s="198" t="s">
        <v>263</v>
      </c>
      <c r="AU202" s="198" t="s">
        <v>79</v>
      </c>
      <c r="AV202" s="12" t="s">
        <v>82</v>
      </c>
      <c r="AW202" s="12" t="s">
        <v>36</v>
      </c>
      <c r="AX202" s="12" t="s">
        <v>9</v>
      </c>
      <c r="AY202" s="198" t="s">
        <v>254</v>
      </c>
    </row>
    <row r="203" spans="2:65" s="1" customFormat="1" ht="22.5" customHeight="1" x14ac:dyDescent="0.3">
      <c r="B203" s="164"/>
      <c r="C203" s="165" t="s">
        <v>616</v>
      </c>
      <c r="D203" s="165" t="s">
        <v>256</v>
      </c>
      <c r="E203" s="166" t="s">
        <v>2217</v>
      </c>
      <c r="F203" s="167" t="s">
        <v>2218</v>
      </c>
      <c r="G203" s="168" t="s">
        <v>259</v>
      </c>
      <c r="H203" s="169">
        <v>2</v>
      </c>
      <c r="I203" s="170"/>
      <c r="J203" s="171">
        <f>ROUND(I203*H203,0)</f>
        <v>0</v>
      </c>
      <c r="K203" s="167" t="s">
        <v>260</v>
      </c>
      <c r="L203" s="34"/>
      <c r="M203" s="172" t="s">
        <v>3</v>
      </c>
      <c r="N203" s="173" t="s">
        <v>43</v>
      </c>
      <c r="O203" s="35"/>
      <c r="P203" s="174">
        <f>O203*H203</f>
        <v>0</v>
      </c>
      <c r="Q203" s="174">
        <v>0.46004790600000001</v>
      </c>
      <c r="R203" s="174">
        <f>Q203*H203</f>
        <v>0.92009581200000001</v>
      </c>
      <c r="S203" s="174">
        <v>0</v>
      </c>
      <c r="T203" s="175">
        <f>S203*H203</f>
        <v>0</v>
      </c>
      <c r="AR203" s="17" t="s">
        <v>85</v>
      </c>
      <c r="AT203" s="17" t="s">
        <v>256</v>
      </c>
      <c r="AU203" s="17" t="s">
        <v>79</v>
      </c>
      <c r="AY203" s="17" t="s">
        <v>254</v>
      </c>
      <c r="BE203" s="176">
        <f>IF(N203="základní",J203,0)</f>
        <v>0</v>
      </c>
      <c r="BF203" s="176">
        <f>IF(N203="snížená",J203,0)</f>
        <v>0</v>
      </c>
      <c r="BG203" s="176">
        <f>IF(N203="zákl. přenesená",J203,0)</f>
        <v>0</v>
      </c>
      <c r="BH203" s="176">
        <f>IF(N203="sníž. přenesená",J203,0)</f>
        <v>0</v>
      </c>
      <c r="BI203" s="176">
        <f>IF(N203="nulová",J203,0)</f>
        <v>0</v>
      </c>
      <c r="BJ203" s="17" t="s">
        <v>9</v>
      </c>
      <c r="BK203" s="176">
        <f>ROUND(I203*H203,0)</f>
        <v>0</v>
      </c>
      <c r="BL203" s="17" t="s">
        <v>85</v>
      </c>
      <c r="BM203" s="17" t="s">
        <v>2219</v>
      </c>
    </row>
    <row r="204" spans="2:65" s="11" customFormat="1" ht="13.5" x14ac:dyDescent="0.3">
      <c r="B204" s="177"/>
      <c r="D204" s="178" t="s">
        <v>263</v>
      </c>
      <c r="E204" s="179" t="s">
        <v>3</v>
      </c>
      <c r="F204" s="180" t="s">
        <v>2220</v>
      </c>
      <c r="H204" s="181">
        <v>2</v>
      </c>
      <c r="I204" s="182"/>
      <c r="L204" s="177"/>
      <c r="M204" s="183"/>
      <c r="N204" s="184"/>
      <c r="O204" s="184"/>
      <c r="P204" s="184"/>
      <c r="Q204" s="184"/>
      <c r="R204" s="184"/>
      <c r="S204" s="184"/>
      <c r="T204" s="185"/>
      <c r="AT204" s="186" t="s">
        <v>263</v>
      </c>
      <c r="AU204" s="186" t="s">
        <v>79</v>
      </c>
      <c r="AV204" s="11" t="s">
        <v>79</v>
      </c>
      <c r="AW204" s="11" t="s">
        <v>36</v>
      </c>
      <c r="AX204" s="11" t="s">
        <v>9</v>
      </c>
      <c r="AY204" s="186" t="s">
        <v>254</v>
      </c>
    </row>
    <row r="205" spans="2:65" s="1" customFormat="1" ht="22.5" customHeight="1" x14ac:dyDescent="0.3">
      <c r="B205" s="164"/>
      <c r="C205" s="165" t="s">
        <v>623</v>
      </c>
      <c r="D205" s="165" t="s">
        <v>256</v>
      </c>
      <c r="E205" s="166" t="s">
        <v>2221</v>
      </c>
      <c r="F205" s="167" t="s">
        <v>2222</v>
      </c>
      <c r="G205" s="168" t="s">
        <v>669</v>
      </c>
      <c r="H205" s="169">
        <v>42</v>
      </c>
      <c r="I205" s="170"/>
      <c r="J205" s="171">
        <f>ROUND(I205*H205,0)</f>
        <v>0</v>
      </c>
      <c r="K205" s="167" t="s">
        <v>260</v>
      </c>
      <c r="L205" s="34"/>
      <c r="M205" s="172" t="s">
        <v>3</v>
      </c>
      <c r="N205" s="173" t="s">
        <v>43</v>
      </c>
      <c r="O205" s="35"/>
      <c r="P205" s="174">
        <f>O205*H205</f>
        <v>0</v>
      </c>
      <c r="Q205" s="174">
        <v>0</v>
      </c>
      <c r="R205" s="174">
        <f>Q205*H205</f>
        <v>0</v>
      </c>
      <c r="S205" s="174">
        <v>0</v>
      </c>
      <c r="T205" s="175">
        <f>S205*H205</f>
        <v>0</v>
      </c>
      <c r="AR205" s="17" t="s">
        <v>85</v>
      </c>
      <c r="AT205" s="17" t="s">
        <v>256</v>
      </c>
      <c r="AU205" s="17" t="s">
        <v>79</v>
      </c>
      <c r="AY205" s="17" t="s">
        <v>254</v>
      </c>
      <c r="BE205" s="176">
        <f>IF(N205="základní",J205,0)</f>
        <v>0</v>
      </c>
      <c r="BF205" s="176">
        <f>IF(N205="snížená",J205,0)</f>
        <v>0</v>
      </c>
      <c r="BG205" s="176">
        <f>IF(N205="zákl. přenesená",J205,0)</f>
        <v>0</v>
      </c>
      <c r="BH205" s="176">
        <f>IF(N205="sníž. přenesená",J205,0)</f>
        <v>0</v>
      </c>
      <c r="BI205" s="176">
        <f>IF(N205="nulová",J205,0)</f>
        <v>0</v>
      </c>
      <c r="BJ205" s="17" t="s">
        <v>9</v>
      </c>
      <c r="BK205" s="176">
        <f>ROUND(I205*H205,0)</f>
        <v>0</v>
      </c>
      <c r="BL205" s="17" t="s">
        <v>85</v>
      </c>
      <c r="BM205" s="17" t="s">
        <v>2223</v>
      </c>
    </row>
    <row r="206" spans="2:65" s="11" customFormat="1" ht="13.5" x14ac:dyDescent="0.3">
      <c r="B206" s="177"/>
      <c r="D206" s="178" t="s">
        <v>263</v>
      </c>
      <c r="E206" s="179" t="s">
        <v>3</v>
      </c>
      <c r="F206" s="180" t="s">
        <v>2173</v>
      </c>
      <c r="H206" s="181">
        <v>42</v>
      </c>
      <c r="I206" s="182"/>
      <c r="L206" s="177"/>
      <c r="M206" s="183"/>
      <c r="N206" s="184"/>
      <c r="O206" s="184"/>
      <c r="P206" s="184"/>
      <c r="Q206" s="184"/>
      <c r="R206" s="184"/>
      <c r="S206" s="184"/>
      <c r="T206" s="185"/>
      <c r="AT206" s="186" t="s">
        <v>263</v>
      </c>
      <c r="AU206" s="186" t="s">
        <v>79</v>
      </c>
      <c r="AV206" s="11" t="s">
        <v>79</v>
      </c>
      <c r="AW206" s="11" t="s">
        <v>36</v>
      </c>
      <c r="AX206" s="11" t="s">
        <v>9</v>
      </c>
      <c r="AY206" s="186" t="s">
        <v>254</v>
      </c>
    </row>
    <row r="207" spans="2:65" s="1" customFormat="1" ht="22.5" customHeight="1" x14ac:dyDescent="0.3">
      <c r="B207" s="164"/>
      <c r="C207" s="165" t="s">
        <v>627</v>
      </c>
      <c r="D207" s="165" t="s">
        <v>256</v>
      </c>
      <c r="E207" s="166" t="s">
        <v>2224</v>
      </c>
      <c r="F207" s="167" t="s">
        <v>2225</v>
      </c>
      <c r="G207" s="168" t="s">
        <v>259</v>
      </c>
      <c r="H207" s="169">
        <v>2</v>
      </c>
      <c r="I207" s="170"/>
      <c r="J207" s="171">
        <f>ROUND(I207*H207,0)</f>
        <v>0</v>
      </c>
      <c r="K207" s="167" t="s">
        <v>260</v>
      </c>
      <c r="L207" s="34"/>
      <c r="M207" s="172" t="s">
        <v>3</v>
      </c>
      <c r="N207" s="173" t="s">
        <v>43</v>
      </c>
      <c r="O207" s="35"/>
      <c r="P207" s="174">
        <f>O207*H207</f>
        <v>0</v>
      </c>
      <c r="Q207" s="174">
        <v>9.1760000000000001E-3</v>
      </c>
      <c r="R207" s="174">
        <f>Q207*H207</f>
        <v>1.8352E-2</v>
      </c>
      <c r="S207" s="174">
        <v>0</v>
      </c>
      <c r="T207" s="175">
        <f>S207*H207</f>
        <v>0</v>
      </c>
      <c r="AR207" s="17" t="s">
        <v>85</v>
      </c>
      <c r="AT207" s="17" t="s">
        <v>256</v>
      </c>
      <c r="AU207" s="17" t="s">
        <v>79</v>
      </c>
      <c r="AY207" s="17" t="s">
        <v>254</v>
      </c>
      <c r="BE207" s="176">
        <f>IF(N207="základní",J207,0)</f>
        <v>0</v>
      </c>
      <c r="BF207" s="176">
        <f>IF(N207="snížená",J207,0)</f>
        <v>0</v>
      </c>
      <c r="BG207" s="176">
        <f>IF(N207="zákl. přenesená",J207,0)</f>
        <v>0</v>
      </c>
      <c r="BH207" s="176">
        <f>IF(N207="sníž. přenesená",J207,0)</f>
        <v>0</v>
      </c>
      <c r="BI207" s="176">
        <f>IF(N207="nulová",J207,0)</f>
        <v>0</v>
      </c>
      <c r="BJ207" s="17" t="s">
        <v>9</v>
      </c>
      <c r="BK207" s="176">
        <f>ROUND(I207*H207,0)</f>
        <v>0</v>
      </c>
      <c r="BL207" s="17" t="s">
        <v>85</v>
      </c>
      <c r="BM207" s="17" t="s">
        <v>2226</v>
      </c>
    </row>
    <row r="208" spans="2:65" s="11" customFormat="1" ht="13.5" x14ac:dyDescent="0.3">
      <c r="B208" s="177"/>
      <c r="D208" s="178" t="s">
        <v>263</v>
      </c>
      <c r="E208" s="179" t="s">
        <v>3</v>
      </c>
      <c r="F208" s="180" t="s">
        <v>2227</v>
      </c>
      <c r="H208" s="181">
        <v>2</v>
      </c>
      <c r="I208" s="182"/>
      <c r="L208" s="177"/>
      <c r="M208" s="183"/>
      <c r="N208" s="184"/>
      <c r="O208" s="184"/>
      <c r="P208" s="184"/>
      <c r="Q208" s="184"/>
      <c r="R208" s="184"/>
      <c r="S208" s="184"/>
      <c r="T208" s="185"/>
      <c r="AT208" s="186" t="s">
        <v>263</v>
      </c>
      <c r="AU208" s="186" t="s">
        <v>79</v>
      </c>
      <c r="AV208" s="11" t="s">
        <v>79</v>
      </c>
      <c r="AW208" s="11" t="s">
        <v>36</v>
      </c>
      <c r="AX208" s="11" t="s">
        <v>9</v>
      </c>
      <c r="AY208" s="186" t="s">
        <v>254</v>
      </c>
    </row>
    <row r="209" spans="2:65" s="1" customFormat="1" ht="22.5" customHeight="1" x14ac:dyDescent="0.3">
      <c r="B209" s="164"/>
      <c r="C209" s="210" t="s">
        <v>631</v>
      </c>
      <c r="D209" s="210" t="s">
        <v>368</v>
      </c>
      <c r="E209" s="211" t="s">
        <v>2228</v>
      </c>
      <c r="F209" s="212" t="s">
        <v>2229</v>
      </c>
      <c r="G209" s="213" t="s">
        <v>259</v>
      </c>
      <c r="H209" s="214">
        <v>1</v>
      </c>
      <c r="I209" s="215"/>
      <c r="J209" s="216">
        <f>ROUND(I209*H209,0)</f>
        <v>0</v>
      </c>
      <c r="K209" s="212" t="s">
        <v>260</v>
      </c>
      <c r="L209" s="217"/>
      <c r="M209" s="218" t="s">
        <v>3</v>
      </c>
      <c r="N209" s="219" t="s">
        <v>43</v>
      </c>
      <c r="O209" s="35"/>
      <c r="P209" s="174">
        <f>O209*H209</f>
        <v>0</v>
      </c>
      <c r="Q209" s="174">
        <v>0.25</v>
      </c>
      <c r="R209" s="174">
        <f>Q209*H209</f>
        <v>0.25</v>
      </c>
      <c r="S209" s="174">
        <v>0</v>
      </c>
      <c r="T209" s="175">
        <f>S209*H209</f>
        <v>0</v>
      </c>
      <c r="AR209" s="17" t="s">
        <v>335</v>
      </c>
      <c r="AT209" s="17" t="s">
        <v>368</v>
      </c>
      <c r="AU209" s="17" t="s">
        <v>79</v>
      </c>
      <c r="AY209" s="17" t="s">
        <v>254</v>
      </c>
      <c r="BE209" s="176">
        <f>IF(N209="základní",J209,0)</f>
        <v>0</v>
      </c>
      <c r="BF209" s="176">
        <f>IF(N209="snížená",J209,0)</f>
        <v>0</v>
      </c>
      <c r="BG209" s="176">
        <f>IF(N209="zákl. přenesená",J209,0)</f>
        <v>0</v>
      </c>
      <c r="BH209" s="176">
        <f>IF(N209="sníž. přenesená",J209,0)</f>
        <v>0</v>
      </c>
      <c r="BI209" s="176">
        <f>IF(N209="nulová",J209,0)</f>
        <v>0</v>
      </c>
      <c r="BJ209" s="17" t="s">
        <v>9</v>
      </c>
      <c r="BK209" s="176">
        <f>ROUND(I209*H209,0)</f>
        <v>0</v>
      </c>
      <c r="BL209" s="17" t="s">
        <v>85</v>
      </c>
      <c r="BM209" s="17" t="s">
        <v>2230</v>
      </c>
    </row>
    <row r="210" spans="2:65" s="1" customFormat="1" ht="22.5" customHeight="1" x14ac:dyDescent="0.3">
      <c r="B210" s="164"/>
      <c r="C210" s="210" t="s">
        <v>636</v>
      </c>
      <c r="D210" s="210" t="s">
        <v>368</v>
      </c>
      <c r="E210" s="211" t="s">
        <v>2231</v>
      </c>
      <c r="F210" s="212" t="s">
        <v>2232</v>
      </c>
      <c r="G210" s="213" t="s">
        <v>259</v>
      </c>
      <c r="H210" s="214">
        <v>1</v>
      </c>
      <c r="I210" s="215"/>
      <c r="J210" s="216">
        <f>ROUND(I210*H210,0)</f>
        <v>0</v>
      </c>
      <c r="K210" s="212" t="s">
        <v>260</v>
      </c>
      <c r="L210" s="217"/>
      <c r="M210" s="218" t="s">
        <v>3</v>
      </c>
      <c r="N210" s="219" t="s">
        <v>43</v>
      </c>
      <c r="O210" s="35"/>
      <c r="P210" s="174">
        <f>O210*H210</f>
        <v>0</v>
      </c>
      <c r="Q210" s="174">
        <v>0.5</v>
      </c>
      <c r="R210" s="174">
        <f>Q210*H210</f>
        <v>0.5</v>
      </c>
      <c r="S210" s="174">
        <v>0</v>
      </c>
      <c r="T210" s="175">
        <f>S210*H210</f>
        <v>0</v>
      </c>
      <c r="AR210" s="17" t="s">
        <v>335</v>
      </c>
      <c r="AT210" s="17" t="s">
        <v>368</v>
      </c>
      <c r="AU210" s="17" t="s">
        <v>79</v>
      </c>
      <c r="AY210" s="17" t="s">
        <v>254</v>
      </c>
      <c r="BE210" s="176">
        <f>IF(N210="základní",J210,0)</f>
        <v>0</v>
      </c>
      <c r="BF210" s="176">
        <f>IF(N210="snížená",J210,0)</f>
        <v>0</v>
      </c>
      <c r="BG210" s="176">
        <f>IF(N210="zákl. přenesená",J210,0)</f>
        <v>0</v>
      </c>
      <c r="BH210" s="176">
        <f>IF(N210="sníž. přenesená",J210,0)</f>
        <v>0</v>
      </c>
      <c r="BI210" s="176">
        <f>IF(N210="nulová",J210,0)</f>
        <v>0</v>
      </c>
      <c r="BJ210" s="17" t="s">
        <v>9</v>
      </c>
      <c r="BK210" s="176">
        <f>ROUND(I210*H210,0)</f>
        <v>0</v>
      </c>
      <c r="BL210" s="17" t="s">
        <v>85</v>
      </c>
      <c r="BM210" s="17" t="s">
        <v>2233</v>
      </c>
    </row>
    <row r="211" spans="2:65" s="1" customFormat="1" ht="22.5" customHeight="1" x14ac:dyDescent="0.3">
      <c r="B211" s="164"/>
      <c r="C211" s="210" t="s">
        <v>641</v>
      </c>
      <c r="D211" s="210" t="s">
        <v>368</v>
      </c>
      <c r="E211" s="211" t="s">
        <v>2234</v>
      </c>
      <c r="F211" s="212" t="s">
        <v>2235</v>
      </c>
      <c r="G211" s="213" t="s">
        <v>259</v>
      </c>
      <c r="H211" s="214">
        <v>6</v>
      </c>
      <c r="I211" s="215"/>
      <c r="J211" s="216">
        <f>ROUND(I211*H211,0)</f>
        <v>0</v>
      </c>
      <c r="K211" s="212" t="s">
        <v>260</v>
      </c>
      <c r="L211" s="217"/>
      <c r="M211" s="218" t="s">
        <v>3</v>
      </c>
      <c r="N211" s="219" t="s">
        <v>43</v>
      </c>
      <c r="O211" s="35"/>
      <c r="P211" s="174">
        <f>O211*H211</f>
        <v>0</v>
      </c>
      <c r="Q211" s="174">
        <v>2E-3</v>
      </c>
      <c r="R211" s="174">
        <f>Q211*H211</f>
        <v>1.2E-2</v>
      </c>
      <c r="S211" s="174">
        <v>0</v>
      </c>
      <c r="T211" s="175">
        <f>S211*H211</f>
        <v>0</v>
      </c>
      <c r="AR211" s="17" t="s">
        <v>335</v>
      </c>
      <c r="AT211" s="17" t="s">
        <v>368</v>
      </c>
      <c r="AU211" s="17" t="s">
        <v>79</v>
      </c>
      <c r="AY211" s="17" t="s">
        <v>254</v>
      </c>
      <c r="BE211" s="176">
        <f>IF(N211="základní",J211,0)</f>
        <v>0</v>
      </c>
      <c r="BF211" s="176">
        <f>IF(N211="snížená",J211,0)</f>
        <v>0</v>
      </c>
      <c r="BG211" s="176">
        <f>IF(N211="zákl. přenesená",J211,0)</f>
        <v>0</v>
      </c>
      <c r="BH211" s="176">
        <f>IF(N211="sníž. přenesená",J211,0)</f>
        <v>0</v>
      </c>
      <c r="BI211" s="176">
        <f>IF(N211="nulová",J211,0)</f>
        <v>0</v>
      </c>
      <c r="BJ211" s="17" t="s">
        <v>9</v>
      </c>
      <c r="BK211" s="176">
        <f>ROUND(I211*H211,0)</f>
        <v>0</v>
      </c>
      <c r="BL211" s="17" t="s">
        <v>85</v>
      </c>
      <c r="BM211" s="17" t="s">
        <v>2236</v>
      </c>
    </row>
    <row r="212" spans="2:65" s="11" customFormat="1" ht="13.5" x14ac:dyDescent="0.3">
      <c r="B212" s="177"/>
      <c r="D212" s="178" t="s">
        <v>263</v>
      </c>
      <c r="E212" s="179" t="s">
        <v>3</v>
      </c>
      <c r="F212" s="180" t="s">
        <v>327</v>
      </c>
      <c r="H212" s="181">
        <v>6</v>
      </c>
      <c r="I212" s="182"/>
      <c r="L212" s="177"/>
      <c r="M212" s="183"/>
      <c r="N212" s="184"/>
      <c r="O212" s="184"/>
      <c r="P212" s="184"/>
      <c r="Q212" s="184"/>
      <c r="R212" s="184"/>
      <c r="S212" s="184"/>
      <c r="T212" s="185"/>
      <c r="AT212" s="186" t="s">
        <v>263</v>
      </c>
      <c r="AU212" s="186" t="s">
        <v>79</v>
      </c>
      <c r="AV212" s="11" t="s">
        <v>79</v>
      </c>
      <c r="AW212" s="11" t="s">
        <v>36</v>
      </c>
      <c r="AX212" s="11" t="s">
        <v>9</v>
      </c>
      <c r="AY212" s="186" t="s">
        <v>254</v>
      </c>
    </row>
    <row r="213" spans="2:65" s="1" customFormat="1" ht="22.5" customHeight="1" x14ac:dyDescent="0.3">
      <c r="B213" s="164"/>
      <c r="C213" s="165" t="s">
        <v>654</v>
      </c>
      <c r="D213" s="165" t="s">
        <v>256</v>
      </c>
      <c r="E213" s="166" t="s">
        <v>2237</v>
      </c>
      <c r="F213" s="167" t="s">
        <v>2238</v>
      </c>
      <c r="G213" s="168" t="s">
        <v>259</v>
      </c>
      <c r="H213" s="169">
        <v>2</v>
      </c>
      <c r="I213" s="170"/>
      <c r="J213" s="171">
        <f>ROUND(I213*H213,0)</f>
        <v>0</v>
      </c>
      <c r="K213" s="167" t="s">
        <v>260</v>
      </c>
      <c r="L213" s="34"/>
      <c r="M213" s="172" t="s">
        <v>3</v>
      </c>
      <c r="N213" s="173" t="s">
        <v>43</v>
      </c>
      <c r="O213" s="35"/>
      <c r="P213" s="174">
        <f>O213*H213</f>
        <v>0</v>
      </c>
      <c r="Q213" s="174">
        <v>1.1469999999999999E-2</v>
      </c>
      <c r="R213" s="174">
        <f>Q213*H213</f>
        <v>2.2939999999999999E-2</v>
      </c>
      <c r="S213" s="174">
        <v>0</v>
      </c>
      <c r="T213" s="175">
        <f>S213*H213</f>
        <v>0</v>
      </c>
      <c r="AR213" s="17" t="s">
        <v>85</v>
      </c>
      <c r="AT213" s="17" t="s">
        <v>256</v>
      </c>
      <c r="AU213" s="17" t="s">
        <v>79</v>
      </c>
      <c r="AY213" s="17" t="s">
        <v>254</v>
      </c>
      <c r="BE213" s="176">
        <f>IF(N213="základní",J213,0)</f>
        <v>0</v>
      </c>
      <c r="BF213" s="176">
        <f>IF(N213="snížená",J213,0)</f>
        <v>0</v>
      </c>
      <c r="BG213" s="176">
        <f>IF(N213="zákl. přenesená",J213,0)</f>
        <v>0</v>
      </c>
      <c r="BH213" s="176">
        <f>IF(N213="sníž. přenesená",J213,0)</f>
        <v>0</v>
      </c>
      <c r="BI213" s="176">
        <f>IF(N213="nulová",J213,0)</f>
        <v>0</v>
      </c>
      <c r="BJ213" s="17" t="s">
        <v>9</v>
      </c>
      <c r="BK213" s="176">
        <f>ROUND(I213*H213,0)</f>
        <v>0</v>
      </c>
      <c r="BL213" s="17" t="s">
        <v>85</v>
      </c>
      <c r="BM213" s="17" t="s">
        <v>2239</v>
      </c>
    </row>
    <row r="214" spans="2:65" s="11" customFormat="1" ht="13.5" x14ac:dyDescent="0.3">
      <c r="B214" s="177"/>
      <c r="D214" s="178" t="s">
        <v>263</v>
      </c>
      <c r="E214" s="179" t="s">
        <v>3</v>
      </c>
      <c r="F214" s="180" t="s">
        <v>2227</v>
      </c>
      <c r="H214" s="181">
        <v>2</v>
      </c>
      <c r="I214" s="182"/>
      <c r="L214" s="177"/>
      <c r="M214" s="183"/>
      <c r="N214" s="184"/>
      <c r="O214" s="184"/>
      <c r="P214" s="184"/>
      <c r="Q214" s="184"/>
      <c r="R214" s="184"/>
      <c r="S214" s="184"/>
      <c r="T214" s="185"/>
      <c r="AT214" s="186" t="s">
        <v>263</v>
      </c>
      <c r="AU214" s="186" t="s">
        <v>79</v>
      </c>
      <c r="AV214" s="11" t="s">
        <v>79</v>
      </c>
      <c r="AW214" s="11" t="s">
        <v>36</v>
      </c>
      <c r="AX214" s="11" t="s">
        <v>9</v>
      </c>
      <c r="AY214" s="186" t="s">
        <v>254</v>
      </c>
    </row>
    <row r="215" spans="2:65" s="1" customFormat="1" ht="22.5" customHeight="1" x14ac:dyDescent="0.3">
      <c r="B215" s="164"/>
      <c r="C215" s="210" t="s">
        <v>659</v>
      </c>
      <c r="D215" s="210" t="s">
        <v>368</v>
      </c>
      <c r="E215" s="211" t="s">
        <v>2240</v>
      </c>
      <c r="F215" s="212" t="s">
        <v>2241</v>
      </c>
      <c r="G215" s="213" t="s">
        <v>259</v>
      </c>
      <c r="H215" s="214">
        <v>1</v>
      </c>
      <c r="I215" s="215"/>
      <c r="J215" s="216">
        <f t="shared" ref="J215:J222" si="0">ROUND(I215*H215,0)</f>
        <v>0</v>
      </c>
      <c r="K215" s="212" t="s">
        <v>260</v>
      </c>
      <c r="L215" s="217"/>
      <c r="M215" s="218" t="s">
        <v>3</v>
      </c>
      <c r="N215" s="219" t="s">
        <v>43</v>
      </c>
      <c r="O215" s="35"/>
      <c r="P215" s="174">
        <f t="shared" ref="P215:P222" si="1">O215*H215</f>
        <v>0</v>
      </c>
      <c r="Q215" s="174">
        <v>0.58499999999999996</v>
      </c>
      <c r="R215" s="174">
        <f t="shared" ref="R215:R222" si="2">Q215*H215</f>
        <v>0.58499999999999996</v>
      </c>
      <c r="S215" s="174">
        <v>0</v>
      </c>
      <c r="T215" s="175">
        <f t="shared" ref="T215:T222" si="3">S215*H215</f>
        <v>0</v>
      </c>
      <c r="AR215" s="17" t="s">
        <v>335</v>
      </c>
      <c r="AT215" s="17" t="s">
        <v>368</v>
      </c>
      <c r="AU215" s="17" t="s">
        <v>79</v>
      </c>
      <c r="AY215" s="17" t="s">
        <v>254</v>
      </c>
      <c r="BE215" s="176">
        <f t="shared" ref="BE215:BE222" si="4">IF(N215="základní",J215,0)</f>
        <v>0</v>
      </c>
      <c r="BF215" s="176">
        <f t="shared" ref="BF215:BF222" si="5">IF(N215="snížená",J215,0)</f>
        <v>0</v>
      </c>
      <c r="BG215" s="176">
        <f t="shared" ref="BG215:BG222" si="6">IF(N215="zákl. přenesená",J215,0)</f>
        <v>0</v>
      </c>
      <c r="BH215" s="176">
        <f t="shared" ref="BH215:BH222" si="7">IF(N215="sníž. přenesená",J215,0)</f>
        <v>0</v>
      </c>
      <c r="BI215" s="176">
        <f t="shared" ref="BI215:BI222" si="8">IF(N215="nulová",J215,0)</f>
        <v>0</v>
      </c>
      <c r="BJ215" s="17" t="s">
        <v>9</v>
      </c>
      <c r="BK215" s="176">
        <f t="shared" ref="BK215:BK222" si="9">ROUND(I215*H215,0)</f>
        <v>0</v>
      </c>
      <c r="BL215" s="17" t="s">
        <v>85</v>
      </c>
      <c r="BM215" s="17" t="s">
        <v>2242</v>
      </c>
    </row>
    <row r="216" spans="2:65" s="1" customFormat="1" ht="22.5" customHeight="1" x14ac:dyDescent="0.3">
      <c r="B216" s="164"/>
      <c r="C216" s="210" t="s">
        <v>666</v>
      </c>
      <c r="D216" s="210" t="s">
        <v>368</v>
      </c>
      <c r="E216" s="211" t="s">
        <v>2243</v>
      </c>
      <c r="F216" s="212" t="s">
        <v>2244</v>
      </c>
      <c r="G216" s="213" t="s">
        <v>259</v>
      </c>
      <c r="H216" s="214">
        <v>1</v>
      </c>
      <c r="I216" s="215"/>
      <c r="J216" s="216">
        <f t="shared" si="0"/>
        <v>0</v>
      </c>
      <c r="K216" s="212" t="s">
        <v>260</v>
      </c>
      <c r="L216" s="217"/>
      <c r="M216" s="218" t="s">
        <v>3</v>
      </c>
      <c r="N216" s="219" t="s">
        <v>43</v>
      </c>
      <c r="O216" s="35"/>
      <c r="P216" s="174">
        <f t="shared" si="1"/>
        <v>0</v>
      </c>
      <c r="Q216" s="174">
        <v>0.44900000000000001</v>
      </c>
      <c r="R216" s="174">
        <f t="shared" si="2"/>
        <v>0.44900000000000001</v>
      </c>
      <c r="S216" s="174">
        <v>0</v>
      </c>
      <c r="T216" s="175">
        <f t="shared" si="3"/>
        <v>0</v>
      </c>
      <c r="AR216" s="17" t="s">
        <v>335</v>
      </c>
      <c r="AT216" s="17" t="s">
        <v>368</v>
      </c>
      <c r="AU216" s="17" t="s">
        <v>79</v>
      </c>
      <c r="AY216" s="17" t="s">
        <v>254</v>
      </c>
      <c r="BE216" s="176">
        <f t="shared" si="4"/>
        <v>0</v>
      </c>
      <c r="BF216" s="176">
        <f t="shared" si="5"/>
        <v>0</v>
      </c>
      <c r="BG216" s="176">
        <f t="shared" si="6"/>
        <v>0</v>
      </c>
      <c r="BH216" s="176">
        <f t="shared" si="7"/>
        <v>0</v>
      </c>
      <c r="BI216" s="176">
        <f t="shared" si="8"/>
        <v>0</v>
      </c>
      <c r="BJ216" s="17" t="s">
        <v>9</v>
      </c>
      <c r="BK216" s="176">
        <f t="shared" si="9"/>
        <v>0</v>
      </c>
      <c r="BL216" s="17" t="s">
        <v>85</v>
      </c>
      <c r="BM216" s="17" t="s">
        <v>2245</v>
      </c>
    </row>
    <row r="217" spans="2:65" s="1" customFormat="1" ht="22.5" customHeight="1" x14ac:dyDescent="0.3">
      <c r="B217" s="164"/>
      <c r="C217" s="165" t="s">
        <v>677</v>
      </c>
      <c r="D217" s="165" t="s">
        <v>256</v>
      </c>
      <c r="E217" s="166" t="s">
        <v>2246</v>
      </c>
      <c r="F217" s="167" t="s">
        <v>2247</v>
      </c>
      <c r="G217" s="168" t="s">
        <v>259</v>
      </c>
      <c r="H217" s="169">
        <v>2</v>
      </c>
      <c r="I217" s="170"/>
      <c r="J217" s="171">
        <f t="shared" si="0"/>
        <v>0</v>
      </c>
      <c r="K217" s="167" t="s">
        <v>260</v>
      </c>
      <c r="L217" s="34"/>
      <c r="M217" s="172" t="s">
        <v>3</v>
      </c>
      <c r="N217" s="173" t="s">
        <v>43</v>
      </c>
      <c r="O217" s="35"/>
      <c r="P217" s="174">
        <f t="shared" si="1"/>
        <v>0</v>
      </c>
      <c r="Q217" s="174">
        <v>2.7528E-2</v>
      </c>
      <c r="R217" s="174">
        <f t="shared" si="2"/>
        <v>5.5056000000000001E-2</v>
      </c>
      <c r="S217" s="174">
        <v>0</v>
      </c>
      <c r="T217" s="175">
        <f t="shared" si="3"/>
        <v>0</v>
      </c>
      <c r="AR217" s="17" t="s">
        <v>85</v>
      </c>
      <c r="AT217" s="17" t="s">
        <v>256</v>
      </c>
      <c r="AU217" s="17" t="s">
        <v>79</v>
      </c>
      <c r="AY217" s="17" t="s">
        <v>254</v>
      </c>
      <c r="BE217" s="176">
        <f t="shared" si="4"/>
        <v>0</v>
      </c>
      <c r="BF217" s="176">
        <f t="shared" si="5"/>
        <v>0</v>
      </c>
      <c r="BG217" s="176">
        <f t="shared" si="6"/>
        <v>0</v>
      </c>
      <c r="BH217" s="176">
        <f t="shared" si="7"/>
        <v>0</v>
      </c>
      <c r="BI217" s="176">
        <f t="shared" si="8"/>
        <v>0</v>
      </c>
      <c r="BJ217" s="17" t="s">
        <v>9</v>
      </c>
      <c r="BK217" s="176">
        <f t="shared" si="9"/>
        <v>0</v>
      </c>
      <c r="BL217" s="17" t="s">
        <v>85</v>
      </c>
      <c r="BM217" s="17" t="s">
        <v>2248</v>
      </c>
    </row>
    <row r="218" spans="2:65" s="1" customFormat="1" ht="22.5" customHeight="1" x14ac:dyDescent="0.3">
      <c r="B218" s="164"/>
      <c r="C218" s="210" t="s">
        <v>682</v>
      </c>
      <c r="D218" s="210" t="s">
        <v>368</v>
      </c>
      <c r="E218" s="211" t="s">
        <v>2249</v>
      </c>
      <c r="F218" s="212" t="s">
        <v>2250</v>
      </c>
      <c r="G218" s="213" t="s">
        <v>259</v>
      </c>
      <c r="H218" s="214">
        <v>2</v>
      </c>
      <c r="I218" s="215"/>
      <c r="J218" s="216">
        <f t="shared" si="0"/>
        <v>0</v>
      </c>
      <c r="K218" s="212" t="s">
        <v>260</v>
      </c>
      <c r="L218" s="217"/>
      <c r="M218" s="218" t="s">
        <v>3</v>
      </c>
      <c r="N218" s="219" t="s">
        <v>43</v>
      </c>
      <c r="O218" s="35"/>
      <c r="P218" s="174">
        <f t="shared" si="1"/>
        <v>0</v>
      </c>
      <c r="Q218" s="174">
        <v>1.6</v>
      </c>
      <c r="R218" s="174">
        <f t="shared" si="2"/>
        <v>3.2</v>
      </c>
      <c r="S218" s="174">
        <v>0</v>
      </c>
      <c r="T218" s="175">
        <f t="shared" si="3"/>
        <v>0</v>
      </c>
      <c r="AR218" s="17" t="s">
        <v>335</v>
      </c>
      <c r="AT218" s="17" t="s">
        <v>368</v>
      </c>
      <c r="AU218" s="17" t="s">
        <v>79</v>
      </c>
      <c r="AY218" s="17" t="s">
        <v>254</v>
      </c>
      <c r="BE218" s="176">
        <f t="shared" si="4"/>
        <v>0</v>
      </c>
      <c r="BF218" s="176">
        <f t="shared" si="5"/>
        <v>0</v>
      </c>
      <c r="BG218" s="176">
        <f t="shared" si="6"/>
        <v>0</v>
      </c>
      <c r="BH218" s="176">
        <f t="shared" si="7"/>
        <v>0</v>
      </c>
      <c r="BI218" s="176">
        <f t="shared" si="8"/>
        <v>0</v>
      </c>
      <c r="BJ218" s="17" t="s">
        <v>9</v>
      </c>
      <c r="BK218" s="176">
        <f t="shared" si="9"/>
        <v>0</v>
      </c>
      <c r="BL218" s="17" t="s">
        <v>85</v>
      </c>
      <c r="BM218" s="17" t="s">
        <v>2251</v>
      </c>
    </row>
    <row r="219" spans="2:65" s="1" customFormat="1" ht="22.5" customHeight="1" x14ac:dyDescent="0.3">
      <c r="B219" s="164"/>
      <c r="C219" s="165" t="s">
        <v>690</v>
      </c>
      <c r="D219" s="165" t="s">
        <v>256</v>
      </c>
      <c r="E219" s="166" t="s">
        <v>2252</v>
      </c>
      <c r="F219" s="167" t="s">
        <v>2253</v>
      </c>
      <c r="G219" s="168" t="s">
        <v>259</v>
      </c>
      <c r="H219" s="169">
        <v>6</v>
      </c>
      <c r="I219" s="170"/>
      <c r="J219" s="171">
        <f t="shared" si="0"/>
        <v>0</v>
      </c>
      <c r="K219" s="167" t="s">
        <v>3</v>
      </c>
      <c r="L219" s="34"/>
      <c r="M219" s="172" t="s">
        <v>3</v>
      </c>
      <c r="N219" s="173" t="s">
        <v>43</v>
      </c>
      <c r="O219" s="35"/>
      <c r="P219" s="174">
        <f t="shared" si="1"/>
        <v>0</v>
      </c>
      <c r="Q219" s="174">
        <v>7.6478400000000002E-2</v>
      </c>
      <c r="R219" s="174">
        <f t="shared" si="2"/>
        <v>0.45887040000000001</v>
      </c>
      <c r="S219" s="174">
        <v>0</v>
      </c>
      <c r="T219" s="175">
        <f t="shared" si="3"/>
        <v>0</v>
      </c>
      <c r="AR219" s="17" t="s">
        <v>85</v>
      </c>
      <c r="AT219" s="17" t="s">
        <v>256</v>
      </c>
      <c r="AU219" s="17" t="s">
        <v>79</v>
      </c>
      <c r="AY219" s="17" t="s">
        <v>254</v>
      </c>
      <c r="BE219" s="176">
        <f t="shared" si="4"/>
        <v>0</v>
      </c>
      <c r="BF219" s="176">
        <f t="shared" si="5"/>
        <v>0</v>
      </c>
      <c r="BG219" s="176">
        <f t="shared" si="6"/>
        <v>0</v>
      </c>
      <c r="BH219" s="176">
        <f t="shared" si="7"/>
        <v>0</v>
      </c>
      <c r="BI219" s="176">
        <f t="shared" si="8"/>
        <v>0</v>
      </c>
      <c r="BJ219" s="17" t="s">
        <v>9</v>
      </c>
      <c r="BK219" s="176">
        <f t="shared" si="9"/>
        <v>0</v>
      </c>
      <c r="BL219" s="17" t="s">
        <v>85</v>
      </c>
      <c r="BM219" s="17" t="s">
        <v>2254</v>
      </c>
    </row>
    <row r="220" spans="2:65" s="1" customFormat="1" ht="31.5" customHeight="1" x14ac:dyDescent="0.3">
      <c r="B220" s="164"/>
      <c r="C220" s="165" t="s">
        <v>694</v>
      </c>
      <c r="D220" s="165" t="s">
        <v>256</v>
      </c>
      <c r="E220" s="166" t="s">
        <v>2255</v>
      </c>
      <c r="F220" s="167" t="s">
        <v>2256</v>
      </c>
      <c r="G220" s="168" t="s">
        <v>259</v>
      </c>
      <c r="H220" s="169">
        <v>6</v>
      </c>
      <c r="I220" s="170"/>
      <c r="J220" s="171">
        <f t="shared" si="0"/>
        <v>0</v>
      </c>
      <c r="K220" s="167" t="s">
        <v>260</v>
      </c>
      <c r="L220" s="34"/>
      <c r="M220" s="172" t="s">
        <v>3</v>
      </c>
      <c r="N220" s="173" t="s">
        <v>43</v>
      </c>
      <c r="O220" s="35"/>
      <c r="P220" s="174">
        <f t="shared" si="1"/>
        <v>0</v>
      </c>
      <c r="Q220" s="174">
        <v>1.1362499999999999E-2</v>
      </c>
      <c r="R220" s="174">
        <f t="shared" si="2"/>
        <v>6.8174999999999999E-2</v>
      </c>
      <c r="S220" s="174">
        <v>0</v>
      </c>
      <c r="T220" s="175">
        <f t="shared" si="3"/>
        <v>0</v>
      </c>
      <c r="AR220" s="17" t="s">
        <v>85</v>
      </c>
      <c r="AT220" s="17" t="s">
        <v>256</v>
      </c>
      <c r="AU220" s="17" t="s">
        <v>79</v>
      </c>
      <c r="AY220" s="17" t="s">
        <v>254</v>
      </c>
      <c r="BE220" s="176">
        <f t="shared" si="4"/>
        <v>0</v>
      </c>
      <c r="BF220" s="176">
        <f t="shared" si="5"/>
        <v>0</v>
      </c>
      <c r="BG220" s="176">
        <f t="shared" si="6"/>
        <v>0</v>
      </c>
      <c r="BH220" s="176">
        <f t="shared" si="7"/>
        <v>0</v>
      </c>
      <c r="BI220" s="176">
        <f t="shared" si="8"/>
        <v>0</v>
      </c>
      <c r="BJ220" s="17" t="s">
        <v>9</v>
      </c>
      <c r="BK220" s="176">
        <f t="shared" si="9"/>
        <v>0</v>
      </c>
      <c r="BL220" s="17" t="s">
        <v>85</v>
      </c>
      <c r="BM220" s="17" t="s">
        <v>2257</v>
      </c>
    </row>
    <row r="221" spans="2:65" s="1" customFormat="1" ht="31.5" customHeight="1" x14ac:dyDescent="0.3">
      <c r="B221" s="164"/>
      <c r="C221" s="165" t="s">
        <v>699</v>
      </c>
      <c r="D221" s="165" t="s">
        <v>256</v>
      </c>
      <c r="E221" s="166" t="s">
        <v>2258</v>
      </c>
      <c r="F221" s="167" t="s">
        <v>2259</v>
      </c>
      <c r="G221" s="168" t="s">
        <v>259</v>
      </c>
      <c r="H221" s="169">
        <v>6</v>
      </c>
      <c r="I221" s="170"/>
      <c r="J221" s="171">
        <f t="shared" si="0"/>
        <v>0</v>
      </c>
      <c r="K221" s="167" t="s">
        <v>260</v>
      </c>
      <c r="L221" s="34"/>
      <c r="M221" s="172" t="s">
        <v>3</v>
      </c>
      <c r="N221" s="173" t="s">
        <v>43</v>
      </c>
      <c r="O221" s="35"/>
      <c r="P221" s="174">
        <f t="shared" si="1"/>
        <v>0</v>
      </c>
      <c r="Q221" s="174">
        <v>3.5349999999999999E-2</v>
      </c>
      <c r="R221" s="174">
        <f t="shared" si="2"/>
        <v>0.21210000000000001</v>
      </c>
      <c r="S221" s="174">
        <v>0</v>
      </c>
      <c r="T221" s="175">
        <f t="shared" si="3"/>
        <v>0</v>
      </c>
      <c r="AR221" s="17" t="s">
        <v>85</v>
      </c>
      <c r="AT221" s="17" t="s">
        <v>256</v>
      </c>
      <c r="AU221" s="17" t="s">
        <v>79</v>
      </c>
      <c r="AY221" s="17" t="s">
        <v>254</v>
      </c>
      <c r="BE221" s="176">
        <f t="shared" si="4"/>
        <v>0</v>
      </c>
      <c r="BF221" s="176">
        <f t="shared" si="5"/>
        <v>0</v>
      </c>
      <c r="BG221" s="176">
        <f t="shared" si="6"/>
        <v>0</v>
      </c>
      <c r="BH221" s="176">
        <f t="shared" si="7"/>
        <v>0</v>
      </c>
      <c r="BI221" s="176">
        <f t="shared" si="8"/>
        <v>0</v>
      </c>
      <c r="BJ221" s="17" t="s">
        <v>9</v>
      </c>
      <c r="BK221" s="176">
        <f t="shared" si="9"/>
        <v>0</v>
      </c>
      <c r="BL221" s="17" t="s">
        <v>85</v>
      </c>
      <c r="BM221" s="17" t="s">
        <v>2260</v>
      </c>
    </row>
    <row r="222" spans="2:65" s="1" customFormat="1" ht="22.5" customHeight="1" x14ac:dyDescent="0.3">
      <c r="B222" s="164"/>
      <c r="C222" s="165" t="s">
        <v>704</v>
      </c>
      <c r="D222" s="165" t="s">
        <v>256</v>
      </c>
      <c r="E222" s="166" t="s">
        <v>2261</v>
      </c>
      <c r="F222" s="167" t="s">
        <v>2262</v>
      </c>
      <c r="G222" s="168" t="s">
        <v>259</v>
      </c>
      <c r="H222" s="169">
        <v>1</v>
      </c>
      <c r="I222" s="170"/>
      <c r="J222" s="171">
        <f t="shared" si="0"/>
        <v>0</v>
      </c>
      <c r="K222" s="167" t="s">
        <v>260</v>
      </c>
      <c r="L222" s="34"/>
      <c r="M222" s="172" t="s">
        <v>3</v>
      </c>
      <c r="N222" s="173" t="s">
        <v>43</v>
      </c>
      <c r="O222" s="35"/>
      <c r="P222" s="174">
        <f t="shared" si="1"/>
        <v>0</v>
      </c>
      <c r="Q222" s="174">
        <v>0.14494199999999999</v>
      </c>
      <c r="R222" s="174">
        <f t="shared" si="2"/>
        <v>0.14494199999999999</v>
      </c>
      <c r="S222" s="174">
        <v>0</v>
      </c>
      <c r="T222" s="175">
        <f t="shared" si="3"/>
        <v>0</v>
      </c>
      <c r="AR222" s="17" t="s">
        <v>85</v>
      </c>
      <c r="AT222" s="17" t="s">
        <v>256</v>
      </c>
      <c r="AU222" s="17" t="s">
        <v>79</v>
      </c>
      <c r="AY222" s="17" t="s">
        <v>254</v>
      </c>
      <c r="BE222" s="176">
        <f t="shared" si="4"/>
        <v>0</v>
      </c>
      <c r="BF222" s="176">
        <f t="shared" si="5"/>
        <v>0</v>
      </c>
      <c r="BG222" s="176">
        <f t="shared" si="6"/>
        <v>0</v>
      </c>
      <c r="BH222" s="176">
        <f t="shared" si="7"/>
        <v>0</v>
      </c>
      <c r="BI222" s="176">
        <f t="shared" si="8"/>
        <v>0</v>
      </c>
      <c r="BJ222" s="17" t="s">
        <v>9</v>
      </c>
      <c r="BK222" s="176">
        <f t="shared" si="9"/>
        <v>0</v>
      </c>
      <c r="BL222" s="17" t="s">
        <v>85</v>
      </c>
      <c r="BM222" s="17" t="s">
        <v>2263</v>
      </c>
    </row>
    <row r="223" spans="2:65" s="11" customFormat="1" ht="13.5" x14ac:dyDescent="0.3">
      <c r="B223" s="177"/>
      <c r="D223" s="178" t="s">
        <v>263</v>
      </c>
      <c r="E223" s="179" t="s">
        <v>3</v>
      </c>
      <c r="F223" s="180" t="s">
        <v>9</v>
      </c>
      <c r="H223" s="181">
        <v>1</v>
      </c>
      <c r="I223" s="182"/>
      <c r="L223" s="177"/>
      <c r="M223" s="183"/>
      <c r="N223" s="184"/>
      <c r="O223" s="184"/>
      <c r="P223" s="184"/>
      <c r="Q223" s="184"/>
      <c r="R223" s="184"/>
      <c r="S223" s="184"/>
      <c r="T223" s="185"/>
      <c r="AT223" s="186" t="s">
        <v>263</v>
      </c>
      <c r="AU223" s="186" t="s">
        <v>79</v>
      </c>
      <c r="AV223" s="11" t="s">
        <v>79</v>
      </c>
      <c r="AW223" s="11" t="s">
        <v>36</v>
      </c>
      <c r="AX223" s="11" t="s">
        <v>9</v>
      </c>
      <c r="AY223" s="186" t="s">
        <v>254</v>
      </c>
    </row>
    <row r="224" spans="2:65" s="1" customFormat="1" ht="22.5" customHeight="1" x14ac:dyDescent="0.3">
      <c r="B224" s="164"/>
      <c r="C224" s="210" t="s">
        <v>709</v>
      </c>
      <c r="D224" s="210" t="s">
        <v>368</v>
      </c>
      <c r="E224" s="211" t="s">
        <v>2264</v>
      </c>
      <c r="F224" s="212" t="s">
        <v>2265</v>
      </c>
      <c r="G224" s="213" t="s">
        <v>259</v>
      </c>
      <c r="H224" s="214">
        <v>1</v>
      </c>
      <c r="I224" s="215"/>
      <c r="J224" s="216">
        <f>ROUND(I224*H224,0)</f>
        <v>0</v>
      </c>
      <c r="K224" s="212" t="s">
        <v>3</v>
      </c>
      <c r="L224" s="217"/>
      <c r="M224" s="218" t="s">
        <v>3</v>
      </c>
      <c r="N224" s="219" t="s">
        <v>43</v>
      </c>
      <c r="O224" s="35"/>
      <c r="P224" s="174">
        <f>O224*H224</f>
        <v>0</v>
      </c>
      <c r="Q224" s="174">
        <v>0.5</v>
      </c>
      <c r="R224" s="174">
        <f>Q224*H224</f>
        <v>0.5</v>
      </c>
      <c r="S224" s="174">
        <v>0</v>
      </c>
      <c r="T224" s="175">
        <f>S224*H224</f>
        <v>0</v>
      </c>
      <c r="AR224" s="17" t="s">
        <v>335</v>
      </c>
      <c r="AT224" s="17" t="s">
        <v>368</v>
      </c>
      <c r="AU224" s="17" t="s">
        <v>79</v>
      </c>
      <c r="AY224" s="17" t="s">
        <v>254</v>
      </c>
      <c r="BE224" s="176">
        <f>IF(N224="základní",J224,0)</f>
        <v>0</v>
      </c>
      <c r="BF224" s="176">
        <f>IF(N224="snížená",J224,0)</f>
        <v>0</v>
      </c>
      <c r="BG224" s="176">
        <f>IF(N224="zákl. přenesená",J224,0)</f>
        <v>0</v>
      </c>
      <c r="BH224" s="176">
        <f>IF(N224="sníž. přenesená",J224,0)</f>
        <v>0</v>
      </c>
      <c r="BI224" s="176">
        <f>IF(N224="nulová",J224,0)</f>
        <v>0</v>
      </c>
      <c r="BJ224" s="17" t="s">
        <v>9</v>
      </c>
      <c r="BK224" s="176">
        <f>ROUND(I224*H224,0)</f>
        <v>0</v>
      </c>
      <c r="BL224" s="17" t="s">
        <v>85</v>
      </c>
      <c r="BM224" s="17" t="s">
        <v>2266</v>
      </c>
    </row>
    <row r="225" spans="2:65" s="1" customFormat="1" ht="22.5" customHeight="1" x14ac:dyDescent="0.3">
      <c r="B225" s="164"/>
      <c r="C225" s="165" t="s">
        <v>713</v>
      </c>
      <c r="D225" s="165" t="s">
        <v>256</v>
      </c>
      <c r="E225" s="166" t="s">
        <v>2267</v>
      </c>
      <c r="F225" s="167" t="s">
        <v>2268</v>
      </c>
      <c r="G225" s="168" t="s">
        <v>259</v>
      </c>
      <c r="H225" s="169">
        <v>2</v>
      </c>
      <c r="I225" s="170"/>
      <c r="J225" s="171">
        <f>ROUND(I225*H225,0)</f>
        <v>0</v>
      </c>
      <c r="K225" s="167" t="s">
        <v>260</v>
      </c>
      <c r="L225" s="34"/>
      <c r="M225" s="172" t="s">
        <v>3</v>
      </c>
      <c r="N225" s="173" t="s">
        <v>43</v>
      </c>
      <c r="O225" s="35"/>
      <c r="P225" s="174">
        <f>O225*H225</f>
        <v>0</v>
      </c>
      <c r="Q225" s="174">
        <v>7.0200000000000002E-3</v>
      </c>
      <c r="R225" s="174">
        <f>Q225*H225</f>
        <v>1.404E-2</v>
      </c>
      <c r="S225" s="174">
        <v>0</v>
      </c>
      <c r="T225" s="175">
        <f>S225*H225</f>
        <v>0</v>
      </c>
      <c r="AR225" s="17" t="s">
        <v>85</v>
      </c>
      <c r="AT225" s="17" t="s">
        <v>256</v>
      </c>
      <c r="AU225" s="17" t="s">
        <v>79</v>
      </c>
      <c r="AY225" s="17" t="s">
        <v>254</v>
      </c>
      <c r="BE225" s="176">
        <f>IF(N225="základní",J225,0)</f>
        <v>0</v>
      </c>
      <c r="BF225" s="176">
        <f>IF(N225="snížená",J225,0)</f>
        <v>0</v>
      </c>
      <c r="BG225" s="176">
        <f>IF(N225="zákl. přenesená",J225,0)</f>
        <v>0</v>
      </c>
      <c r="BH225" s="176">
        <f>IF(N225="sníž. přenesená",J225,0)</f>
        <v>0</v>
      </c>
      <c r="BI225" s="176">
        <f>IF(N225="nulová",J225,0)</f>
        <v>0</v>
      </c>
      <c r="BJ225" s="17" t="s">
        <v>9</v>
      </c>
      <c r="BK225" s="176">
        <f>ROUND(I225*H225,0)</f>
        <v>0</v>
      </c>
      <c r="BL225" s="17" t="s">
        <v>85</v>
      </c>
      <c r="BM225" s="17" t="s">
        <v>2269</v>
      </c>
    </row>
    <row r="226" spans="2:65" s="11" customFormat="1" ht="13.5" x14ac:dyDescent="0.3">
      <c r="B226" s="177"/>
      <c r="D226" s="178" t="s">
        <v>263</v>
      </c>
      <c r="E226" s="179" t="s">
        <v>3</v>
      </c>
      <c r="F226" s="180" t="s">
        <v>79</v>
      </c>
      <c r="H226" s="181">
        <v>2</v>
      </c>
      <c r="I226" s="182"/>
      <c r="L226" s="177"/>
      <c r="M226" s="183"/>
      <c r="N226" s="184"/>
      <c r="O226" s="184"/>
      <c r="P226" s="184"/>
      <c r="Q226" s="184"/>
      <c r="R226" s="184"/>
      <c r="S226" s="184"/>
      <c r="T226" s="185"/>
      <c r="AT226" s="186" t="s">
        <v>263</v>
      </c>
      <c r="AU226" s="186" t="s">
        <v>79</v>
      </c>
      <c r="AV226" s="11" t="s">
        <v>79</v>
      </c>
      <c r="AW226" s="11" t="s">
        <v>36</v>
      </c>
      <c r="AX226" s="11" t="s">
        <v>9</v>
      </c>
      <c r="AY226" s="186" t="s">
        <v>254</v>
      </c>
    </row>
    <row r="227" spans="2:65" s="1" customFormat="1" ht="22.5" customHeight="1" x14ac:dyDescent="0.3">
      <c r="B227" s="164"/>
      <c r="C227" s="210" t="s">
        <v>719</v>
      </c>
      <c r="D227" s="210" t="s">
        <v>368</v>
      </c>
      <c r="E227" s="211" t="s">
        <v>2270</v>
      </c>
      <c r="F227" s="212" t="s">
        <v>2271</v>
      </c>
      <c r="G227" s="213" t="s">
        <v>259</v>
      </c>
      <c r="H227" s="214">
        <v>2</v>
      </c>
      <c r="I227" s="215"/>
      <c r="J227" s="216">
        <f t="shared" ref="J227:J232" si="10">ROUND(I227*H227,0)</f>
        <v>0</v>
      </c>
      <c r="K227" s="212" t="s">
        <v>260</v>
      </c>
      <c r="L227" s="217"/>
      <c r="M227" s="218" t="s">
        <v>3</v>
      </c>
      <c r="N227" s="219" t="s">
        <v>43</v>
      </c>
      <c r="O227" s="35"/>
      <c r="P227" s="174">
        <f t="shared" ref="P227:P232" si="11">O227*H227</f>
        <v>0</v>
      </c>
      <c r="Q227" s="174">
        <v>0.10199999999999999</v>
      </c>
      <c r="R227" s="174">
        <f t="shared" ref="R227:R232" si="12">Q227*H227</f>
        <v>0.20399999999999999</v>
      </c>
      <c r="S227" s="174">
        <v>0</v>
      </c>
      <c r="T227" s="175">
        <f t="shared" ref="T227:T232" si="13">S227*H227</f>
        <v>0</v>
      </c>
      <c r="AR227" s="17" t="s">
        <v>335</v>
      </c>
      <c r="AT227" s="17" t="s">
        <v>368</v>
      </c>
      <c r="AU227" s="17" t="s">
        <v>79</v>
      </c>
      <c r="AY227" s="17" t="s">
        <v>254</v>
      </c>
      <c r="BE227" s="176">
        <f t="shared" ref="BE227:BE232" si="14">IF(N227="základní",J227,0)</f>
        <v>0</v>
      </c>
      <c r="BF227" s="176">
        <f t="shared" ref="BF227:BF232" si="15">IF(N227="snížená",J227,0)</f>
        <v>0</v>
      </c>
      <c r="BG227" s="176">
        <f t="shared" ref="BG227:BG232" si="16">IF(N227="zákl. přenesená",J227,0)</f>
        <v>0</v>
      </c>
      <c r="BH227" s="176">
        <f t="shared" ref="BH227:BH232" si="17">IF(N227="sníž. přenesená",J227,0)</f>
        <v>0</v>
      </c>
      <c r="BI227" s="176">
        <f t="shared" ref="BI227:BI232" si="18">IF(N227="nulová",J227,0)</f>
        <v>0</v>
      </c>
      <c r="BJ227" s="17" t="s">
        <v>9</v>
      </c>
      <c r="BK227" s="176">
        <f t="shared" ref="BK227:BK232" si="19">ROUND(I227*H227,0)</f>
        <v>0</v>
      </c>
      <c r="BL227" s="17" t="s">
        <v>85</v>
      </c>
      <c r="BM227" s="17" t="s">
        <v>2272</v>
      </c>
    </row>
    <row r="228" spans="2:65" s="1" customFormat="1" ht="22.5" customHeight="1" x14ac:dyDescent="0.3">
      <c r="B228" s="164"/>
      <c r="C228" s="165" t="s">
        <v>726</v>
      </c>
      <c r="D228" s="165" t="s">
        <v>256</v>
      </c>
      <c r="E228" s="166" t="s">
        <v>2273</v>
      </c>
      <c r="F228" s="167" t="s">
        <v>2274</v>
      </c>
      <c r="G228" s="168" t="s">
        <v>259</v>
      </c>
      <c r="H228" s="169">
        <v>1</v>
      </c>
      <c r="I228" s="170"/>
      <c r="J228" s="171">
        <f t="shared" si="10"/>
        <v>0</v>
      </c>
      <c r="K228" s="167" t="s">
        <v>260</v>
      </c>
      <c r="L228" s="34"/>
      <c r="M228" s="172" t="s">
        <v>3</v>
      </c>
      <c r="N228" s="173" t="s">
        <v>43</v>
      </c>
      <c r="O228" s="35"/>
      <c r="P228" s="174">
        <f t="shared" si="11"/>
        <v>0</v>
      </c>
      <c r="Q228" s="174">
        <v>9.3600000000000003E-3</v>
      </c>
      <c r="R228" s="174">
        <f t="shared" si="12"/>
        <v>9.3600000000000003E-3</v>
      </c>
      <c r="S228" s="174">
        <v>0</v>
      </c>
      <c r="T228" s="175">
        <f t="shared" si="13"/>
        <v>0</v>
      </c>
      <c r="AR228" s="17" t="s">
        <v>85</v>
      </c>
      <c r="AT228" s="17" t="s">
        <v>256</v>
      </c>
      <c r="AU228" s="17" t="s">
        <v>79</v>
      </c>
      <c r="AY228" s="17" t="s">
        <v>254</v>
      </c>
      <c r="BE228" s="176">
        <f t="shared" si="14"/>
        <v>0</v>
      </c>
      <c r="BF228" s="176">
        <f t="shared" si="15"/>
        <v>0</v>
      </c>
      <c r="BG228" s="176">
        <f t="shared" si="16"/>
        <v>0</v>
      </c>
      <c r="BH228" s="176">
        <f t="shared" si="17"/>
        <v>0</v>
      </c>
      <c r="BI228" s="176">
        <f t="shared" si="18"/>
        <v>0</v>
      </c>
      <c r="BJ228" s="17" t="s">
        <v>9</v>
      </c>
      <c r="BK228" s="176">
        <f t="shared" si="19"/>
        <v>0</v>
      </c>
      <c r="BL228" s="17" t="s">
        <v>85</v>
      </c>
      <c r="BM228" s="17" t="s">
        <v>2275</v>
      </c>
    </row>
    <row r="229" spans="2:65" s="1" customFormat="1" ht="22.5" customHeight="1" x14ac:dyDescent="0.3">
      <c r="B229" s="164"/>
      <c r="C229" s="210" t="s">
        <v>732</v>
      </c>
      <c r="D229" s="210" t="s">
        <v>368</v>
      </c>
      <c r="E229" s="211" t="s">
        <v>2276</v>
      </c>
      <c r="F229" s="212" t="s">
        <v>2277</v>
      </c>
      <c r="G229" s="213" t="s">
        <v>259</v>
      </c>
      <c r="H229" s="214">
        <v>1</v>
      </c>
      <c r="I229" s="215"/>
      <c r="J229" s="216">
        <f t="shared" si="10"/>
        <v>0</v>
      </c>
      <c r="K229" s="212" t="s">
        <v>260</v>
      </c>
      <c r="L229" s="217"/>
      <c r="M229" s="218" t="s">
        <v>3</v>
      </c>
      <c r="N229" s="219" t="s">
        <v>43</v>
      </c>
      <c r="O229" s="35"/>
      <c r="P229" s="174">
        <f t="shared" si="11"/>
        <v>0</v>
      </c>
      <c r="Q229" s="174">
        <v>5.8000000000000003E-2</v>
      </c>
      <c r="R229" s="174">
        <f t="shared" si="12"/>
        <v>5.8000000000000003E-2</v>
      </c>
      <c r="S229" s="174">
        <v>0</v>
      </c>
      <c r="T229" s="175">
        <f t="shared" si="13"/>
        <v>0</v>
      </c>
      <c r="AR229" s="17" t="s">
        <v>335</v>
      </c>
      <c r="AT229" s="17" t="s">
        <v>368</v>
      </c>
      <c r="AU229" s="17" t="s">
        <v>79</v>
      </c>
      <c r="AY229" s="17" t="s">
        <v>254</v>
      </c>
      <c r="BE229" s="176">
        <f t="shared" si="14"/>
        <v>0</v>
      </c>
      <c r="BF229" s="176">
        <f t="shared" si="15"/>
        <v>0</v>
      </c>
      <c r="BG229" s="176">
        <f t="shared" si="16"/>
        <v>0</v>
      </c>
      <c r="BH229" s="176">
        <f t="shared" si="17"/>
        <v>0</v>
      </c>
      <c r="BI229" s="176">
        <f t="shared" si="18"/>
        <v>0</v>
      </c>
      <c r="BJ229" s="17" t="s">
        <v>9</v>
      </c>
      <c r="BK229" s="176">
        <f t="shared" si="19"/>
        <v>0</v>
      </c>
      <c r="BL229" s="17" t="s">
        <v>85</v>
      </c>
      <c r="BM229" s="17" t="s">
        <v>2278</v>
      </c>
    </row>
    <row r="230" spans="2:65" s="1" customFormat="1" ht="22.5" customHeight="1" x14ac:dyDescent="0.3">
      <c r="B230" s="164"/>
      <c r="C230" s="210" t="s">
        <v>736</v>
      </c>
      <c r="D230" s="210" t="s">
        <v>368</v>
      </c>
      <c r="E230" s="211" t="s">
        <v>2279</v>
      </c>
      <c r="F230" s="212" t="s">
        <v>2280</v>
      </c>
      <c r="G230" s="213" t="s">
        <v>259</v>
      </c>
      <c r="H230" s="214">
        <v>1</v>
      </c>
      <c r="I230" s="215"/>
      <c r="J230" s="216">
        <f t="shared" si="10"/>
        <v>0</v>
      </c>
      <c r="K230" s="212" t="s">
        <v>260</v>
      </c>
      <c r="L230" s="217"/>
      <c r="M230" s="218" t="s">
        <v>3</v>
      </c>
      <c r="N230" s="219" t="s">
        <v>43</v>
      </c>
      <c r="O230" s="35"/>
      <c r="P230" s="174">
        <f t="shared" si="11"/>
        <v>0</v>
      </c>
      <c r="Q230" s="174">
        <v>0.06</v>
      </c>
      <c r="R230" s="174">
        <f t="shared" si="12"/>
        <v>0.06</v>
      </c>
      <c r="S230" s="174">
        <v>0</v>
      </c>
      <c r="T230" s="175">
        <f t="shared" si="13"/>
        <v>0</v>
      </c>
      <c r="AR230" s="17" t="s">
        <v>335</v>
      </c>
      <c r="AT230" s="17" t="s">
        <v>368</v>
      </c>
      <c r="AU230" s="17" t="s">
        <v>79</v>
      </c>
      <c r="AY230" s="17" t="s">
        <v>254</v>
      </c>
      <c r="BE230" s="176">
        <f t="shared" si="14"/>
        <v>0</v>
      </c>
      <c r="BF230" s="176">
        <f t="shared" si="15"/>
        <v>0</v>
      </c>
      <c r="BG230" s="176">
        <f t="shared" si="16"/>
        <v>0</v>
      </c>
      <c r="BH230" s="176">
        <f t="shared" si="17"/>
        <v>0</v>
      </c>
      <c r="BI230" s="176">
        <f t="shared" si="18"/>
        <v>0</v>
      </c>
      <c r="BJ230" s="17" t="s">
        <v>9</v>
      </c>
      <c r="BK230" s="176">
        <f t="shared" si="19"/>
        <v>0</v>
      </c>
      <c r="BL230" s="17" t="s">
        <v>85</v>
      </c>
      <c r="BM230" s="17" t="s">
        <v>2281</v>
      </c>
    </row>
    <row r="231" spans="2:65" s="1" customFormat="1" ht="22.5" customHeight="1" x14ac:dyDescent="0.3">
      <c r="B231" s="164"/>
      <c r="C231" s="210" t="s">
        <v>740</v>
      </c>
      <c r="D231" s="210" t="s">
        <v>368</v>
      </c>
      <c r="E231" s="211" t="s">
        <v>2282</v>
      </c>
      <c r="F231" s="212" t="s">
        <v>2283</v>
      </c>
      <c r="G231" s="213" t="s">
        <v>259</v>
      </c>
      <c r="H231" s="214">
        <v>1</v>
      </c>
      <c r="I231" s="215"/>
      <c r="J231" s="216">
        <f t="shared" si="10"/>
        <v>0</v>
      </c>
      <c r="K231" s="212" t="s">
        <v>260</v>
      </c>
      <c r="L231" s="217"/>
      <c r="M231" s="218" t="s">
        <v>3</v>
      </c>
      <c r="N231" s="219" t="s">
        <v>43</v>
      </c>
      <c r="O231" s="35"/>
      <c r="P231" s="174">
        <f t="shared" si="11"/>
        <v>0</v>
      </c>
      <c r="Q231" s="174">
        <v>6.0000000000000001E-3</v>
      </c>
      <c r="R231" s="174">
        <f t="shared" si="12"/>
        <v>6.0000000000000001E-3</v>
      </c>
      <c r="S231" s="174">
        <v>0</v>
      </c>
      <c r="T231" s="175">
        <f t="shared" si="13"/>
        <v>0</v>
      </c>
      <c r="AR231" s="17" t="s">
        <v>335</v>
      </c>
      <c r="AT231" s="17" t="s">
        <v>368</v>
      </c>
      <c r="AU231" s="17" t="s">
        <v>79</v>
      </c>
      <c r="AY231" s="17" t="s">
        <v>254</v>
      </c>
      <c r="BE231" s="176">
        <f t="shared" si="14"/>
        <v>0</v>
      </c>
      <c r="BF231" s="176">
        <f t="shared" si="15"/>
        <v>0</v>
      </c>
      <c r="BG231" s="176">
        <f t="shared" si="16"/>
        <v>0</v>
      </c>
      <c r="BH231" s="176">
        <f t="shared" si="17"/>
        <v>0</v>
      </c>
      <c r="BI231" s="176">
        <f t="shared" si="18"/>
        <v>0</v>
      </c>
      <c r="BJ231" s="17" t="s">
        <v>9</v>
      </c>
      <c r="BK231" s="176">
        <f t="shared" si="19"/>
        <v>0</v>
      </c>
      <c r="BL231" s="17" t="s">
        <v>85</v>
      </c>
      <c r="BM231" s="17" t="s">
        <v>2284</v>
      </c>
    </row>
    <row r="232" spans="2:65" s="1" customFormat="1" ht="22.5" customHeight="1" x14ac:dyDescent="0.3">
      <c r="B232" s="164"/>
      <c r="C232" s="165" t="s">
        <v>745</v>
      </c>
      <c r="D232" s="165" t="s">
        <v>256</v>
      </c>
      <c r="E232" s="166" t="s">
        <v>2285</v>
      </c>
      <c r="F232" s="167" t="s">
        <v>2286</v>
      </c>
      <c r="G232" s="168" t="s">
        <v>259</v>
      </c>
      <c r="H232" s="169">
        <v>2</v>
      </c>
      <c r="I232" s="170"/>
      <c r="J232" s="171">
        <f t="shared" si="10"/>
        <v>0</v>
      </c>
      <c r="K232" s="167" t="s">
        <v>260</v>
      </c>
      <c r="L232" s="34"/>
      <c r="M232" s="172" t="s">
        <v>3</v>
      </c>
      <c r="N232" s="173" t="s">
        <v>43</v>
      </c>
      <c r="O232" s="35"/>
      <c r="P232" s="174">
        <f t="shared" si="11"/>
        <v>0</v>
      </c>
      <c r="Q232" s="174">
        <v>0.1230316</v>
      </c>
      <c r="R232" s="174">
        <f t="shared" si="12"/>
        <v>0.24606320000000001</v>
      </c>
      <c r="S232" s="174">
        <v>0</v>
      </c>
      <c r="T232" s="175">
        <f t="shared" si="13"/>
        <v>0</v>
      </c>
      <c r="AR232" s="17" t="s">
        <v>85</v>
      </c>
      <c r="AT232" s="17" t="s">
        <v>256</v>
      </c>
      <c r="AU232" s="17" t="s">
        <v>79</v>
      </c>
      <c r="AY232" s="17" t="s">
        <v>254</v>
      </c>
      <c r="BE232" s="176">
        <f t="shared" si="14"/>
        <v>0</v>
      </c>
      <c r="BF232" s="176">
        <f t="shared" si="15"/>
        <v>0</v>
      </c>
      <c r="BG232" s="176">
        <f t="shared" si="16"/>
        <v>0</v>
      </c>
      <c r="BH232" s="176">
        <f t="shared" si="17"/>
        <v>0</v>
      </c>
      <c r="BI232" s="176">
        <f t="shared" si="18"/>
        <v>0</v>
      </c>
      <c r="BJ232" s="17" t="s">
        <v>9</v>
      </c>
      <c r="BK232" s="176">
        <f t="shared" si="19"/>
        <v>0</v>
      </c>
      <c r="BL232" s="17" t="s">
        <v>85</v>
      </c>
      <c r="BM232" s="17" t="s">
        <v>2287</v>
      </c>
    </row>
    <row r="233" spans="2:65" s="11" customFormat="1" ht="13.5" x14ac:dyDescent="0.3">
      <c r="B233" s="177"/>
      <c r="D233" s="178" t="s">
        <v>263</v>
      </c>
      <c r="E233" s="179" t="s">
        <v>3</v>
      </c>
      <c r="F233" s="180" t="s">
        <v>79</v>
      </c>
      <c r="H233" s="181">
        <v>2</v>
      </c>
      <c r="I233" s="182"/>
      <c r="L233" s="177"/>
      <c r="M233" s="183"/>
      <c r="N233" s="184"/>
      <c r="O233" s="184"/>
      <c r="P233" s="184"/>
      <c r="Q233" s="184"/>
      <c r="R233" s="184"/>
      <c r="S233" s="184"/>
      <c r="T233" s="185"/>
      <c r="AT233" s="186" t="s">
        <v>263</v>
      </c>
      <c r="AU233" s="186" t="s">
        <v>79</v>
      </c>
      <c r="AV233" s="11" t="s">
        <v>79</v>
      </c>
      <c r="AW233" s="11" t="s">
        <v>36</v>
      </c>
      <c r="AX233" s="11" t="s">
        <v>9</v>
      </c>
      <c r="AY233" s="186" t="s">
        <v>254</v>
      </c>
    </row>
    <row r="234" spans="2:65" s="1" customFormat="1" ht="22.5" customHeight="1" x14ac:dyDescent="0.3">
      <c r="B234" s="164"/>
      <c r="C234" s="210" t="s">
        <v>751</v>
      </c>
      <c r="D234" s="210" t="s">
        <v>368</v>
      </c>
      <c r="E234" s="211" t="s">
        <v>2288</v>
      </c>
      <c r="F234" s="212" t="s">
        <v>2289</v>
      </c>
      <c r="G234" s="213" t="s">
        <v>259</v>
      </c>
      <c r="H234" s="214">
        <v>2</v>
      </c>
      <c r="I234" s="215"/>
      <c r="J234" s="216">
        <f>ROUND(I234*H234,0)</f>
        <v>0</v>
      </c>
      <c r="K234" s="212" t="s">
        <v>260</v>
      </c>
      <c r="L234" s="217"/>
      <c r="M234" s="218" t="s">
        <v>3</v>
      </c>
      <c r="N234" s="219" t="s">
        <v>43</v>
      </c>
      <c r="O234" s="35"/>
      <c r="P234" s="174">
        <f>O234*H234</f>
        <v>0</v>
      </c>
      <c r="Q234" s="174">
        <v>1.3299999999999999E-2</v>
      </c>
      <c r="R234" s="174">
        <f>Q234*H234</f>
        <v>2.6599999999999999E-2</v>
      </c>
      <c r="S234" s="174">
        <v>0</v>
      </c>
      <c r="T234" s="175">
        <f>S234*H234</f>
        <v>0</v>
      </c>
      <c r="AR234" s="17" t="s">
        <v>335</v>
      </c>
      <c r="AT234" s="17" t="s">
        <v>368</v>
      </c>
      <c r="AU234" s="17" t="s">
        <v>79</v>
      </c>
      <c r="AY234" s="17" t="s">
        <v>254</v>
      </c>
      <c r="BE234" s="176">
        <f>IF(N234="základní",J234,0)</f>
        <v>0</v>
      </c>
      <c r="BF234" s="176">
        <f>IF(N234="snížená",J234,0)</f>
        <v>0</v>
      </c>
      <c r="BG234" s="176">
        <f>IF(N234="zákl. přenesená",J234,0)</f>
        <v>0</v>
      </c>
      <c r="BH234" s="176">
        <f>IF(N234="sníž. přenesená",J234,0)</f>
        <v>0</v>
      </c>
      <c r="BI234" s="176">
        <f>IF(N234="nulová",J234,0)</f>
        <v>0</v>
      </c>
      <c r="BJ234" s="17" t="s">
        <v>9</v>
      </c>
      <c r="BK234" s="176">
        <f>ROUND(I234*H234,0)</f>
        <v>0</v>
      </c>
      <c r="BL234" s="17" t="s">
        <v>85</v>
      </c>
      <c r="BM234" s="17" t="s">
        <v>2290</v>
      </c>
    </row>
    <row r="235" spans="2:65" s="1" customFormat="1" ht="22.5" customHeight="1" x14ac:dyDescent="0.3">
      <c r="B235" s="164"/>
      <c r="C235" s="210" t="s">
        <v>756</v>
      </c>
      <c r="D235" s="210" t="s">
        <v>368</v>
      </c>
      <c r="E235" s="211" t="s">
        <v>2291</v>
      </c>
      <c r="F235" s="212" t="s">
        <v>2292</v>
      </c>
      <c r="G235" s="213" t="s">
        <v>259</v>
      </c>
      <c r="H235" s="214">
        <v>2</v>
      </c>
      <c r="I235" s="215"/>
      <c r="J235" s="216">
        <f>ROUND(I235*H235,0)</f>
        <v>0</v>
      </c>
      <c r="K235" s="212" t="s">
        <v>3</v>
      </c>
      <c r="L235" s="217"/>
      <c r="M235" s="218" t="s">
        <v>3</v>
      </c>
      <c r="N235" s="219" t="s">
        <v>43</v>
      </c>
      <c r="O235" s="35"/>
      <c r="P235" s="174">
        <f>O235*H235</f>
        <v>0</v>
      </c>
      <c r="Q235" s="174">
        <v>3.5000000000000001E-3</v>
      </c>
      <c r="R235" s="174">
        <f>Q235*H235</f>
        <v>7.0000000000000001E-3</v>
      </c>
      <c r="S235" s="174">
        <v>0</v>
      </c>
      <c r="T235" s="175">
        <f>S235*H235</f>
        <v>0</v>
      </c>
      <c r="AR235" s="17" t="s">
        <v>335</v>
      </c>
      <c r="AT235" s="17" t="s">
        <v>368</v>
      </c>
      <c r="AU235" s="17" t="s">
        <v>79</v>
      </c>
      <c r="AY235" s="17" t="s">
        <v>254</v>
      </c>
      <c r="BE235" s="176">
        <f>IF(N235="základní",J235,0)</f>
        <v>0</v>
      </c>
      <c r="BF235" s="176">
        <f>IF(N235="snížená",J235,0)</f>
        <v>0</v>
      </c>
      <c r="BG235" s="176">
        <f>IF(N235="zákl. přenesená",J235,0)</f>
        <v>0</v>
      </c>
      <c r="BH235" s="176">
        <f>IF(N235="sníž. přenesená",J235,0)</f>
        <v>0</v>
      </c>
      <c r="BI235" s="176">
        <f>IF(N235="nulová",J235,0)</f>
        <v>0</v>
      </c>
      <c r="BJ235" s="17" t="s">
        <v>9</v>
      </c>
      <c r="BK235" s="176">
        <f>ROUND(I235*H235,0)</f>
        <v>0</v>
      </c>
      <c r="BL235" s="17" t="s">
        <v>85</v>
      </c>
      <c r="BM235" s="17" t="s">
        <v>2293</v>
      </c>
    </row>
    <row r="236" spans="2:65" s="1" customFormat="1" ht="22.5" customHeight="1" x14ac:dyDescent="0.3">
      <c r="B236" s="164"/>
      <c r="C236" s="165" t="s">
        <v>760</v>
      </c>
      <c r="D236" s="165" t="s">
        <v>256</v>
      </c>
      <c r="E236" s="166" t="s">
        <v>2294</v>
      </c>
      <c r="F236" s="167" t="s">
        <v>2295</v>
      </c>
      <c r="G236" s="168" t="s">
        <v>669</v>
      </c>
      <c r="H236" s="169">
        <v>51</v>
      </c>
      <c r="I236" s="170"/>
      <c r="J236" s="171">
        <f>ROUND(I236*H236,0)</f>
        <v>0</v>
      </c>
      <c r="K236" s="167" t="s">
        <v>260</v>
      </c>
      <c r="L236" s="34"/>
      <c r="M236" s="172" t="s">
        <v>3</v>
      </c>
      <c r="N236" s="173" t="s">
        <v>43</v>
      </c>
      <c r="O236" s="35"/>
      <c r="P236" s="174">
        <f>O236*H236</f>
        <v>0</v>
      </c>
      <c r="Q236" s="174">
        <v>1.9551400000000001E-4</v>
      </c>
      <c r="R236" s="174">
        <f>Q236*H236</f>
        <v>9.9712140000000008E-3</v>
      </c>
      <c r="S236" s="174">
        <v>0</v>
      </c>
      <c r="T236" s="175">
        <f>S236*H236</f>
        <v>0</v>
      </c>
      <c r="AR236" s="17" t="s">
        <v>85</v>
      </c>
      <c r="AT236" s="17" t="s">
        <v>256</v>
      </c>
      <c r="AU236" s="17" t="s">
        <v>79</v>
      </c>
      <c r="AY236" s="17" t="s">
        <v>254</v>
      </c>
      <c r="BE236" s="176">
        <f>IF(N236="základní",J236,0)</f>
        <v>0</v>
      </c>
      <c r="BF236" s="176">
        <f>IF(N236="snížená",J236,0)</f>
        <v>0</v>
      </c>
      <c r="BG236" s="176">
        <f>IF(N236="zákl. přenesená",J236,0)</f>
        <v>0</v>
      </c>
      <c r="BH236" s="176">
        <f>IF(N236="sníž. přenesená",J236,0)</f>
        <v>0</v>
      </c>
      <c r="BI236" s="176">
        <f>IF(N236="nulová",J236,0)</f>
        <v>0</v>
      </c>
      <c r="BJ236" s="17" t="s">
        <v>9</v>
      </c>
      <c r="BK236" s="176">
        <f>ROUND(I236*H236,0)</f>
        <v>0</v>
      </c>
      <c r="BL236" s="17" t="s">
        <v>85</v>
      </c>
      <c r="BM236" s="17" t="s">
        <v>2296</v>
      </c>
    </row>
    <row r="237" spans="2:65" s="11" customFormat="1" ht="13.5" x14ac:dyDescent="0.3">
      <c r="B237" s="177"/>
      <c r="D237" s="187" t="s">
        <v>263</v>
      </c>
      <c r="E237" s="186" t="s">
        <v>3</v>
      </c>
      <c r="F237" s="188" t="s">
        <v>2157</v>
      </c>
      <c r="H237" s="189">
        <v>9</v>
      </c>
      <c r="I237" s="182"/>
      <c r="L237" s="177"/>
      <c r="M237" s="183"/>
      <c r="N237" s="184"/>
      <c r="O237" s="184"/>
      <c r="P237" s="184"/>
      <c r="Q237" s="184"/>
      <c r="R237" s="184"/>
      <c r="S237" s="184"/>
      <c r="T237" s="185"/>
      <c r="AT237" s="186" t="s">
        <v>263</v>
      </c>
      <c r="AU237" s="186" t="s">
        <v>79</v>
      </c>
      <c r="AV237" s="11" t="s">
        <v>79</v>
      </c>
      <c r="AW237" s="11" t="s">
        <v>36</v>
      </c>
      <c r="AX237" s="11" t="s">
        <v>72</v>
      </c>
      <c r="AY237" s="186" t="s">
        <v>254</v>
      </c>
    </row>
    <row r="238" spans="2:65" s="11" customFormat="1" ht="13.5" x14ac:dyDescent="0.3">
      <c r="B238" s="177"/>
      <c r="D238" s="187" t="s">
        <v>263</v>
      </c>
      <c r="E238" s="186" t="s">
        <v>3</v>
      </c>
      <c r="F238" s="188" t="s">
        <v>2143</v>
      </c>
      <c r="H238" s="189">
        <v>42</v>
      </c>
      <c r="I238" s="182"/>
      <c r="L238" s="177"/>
      <c r="M238" s="183"/>
      <c r="N238" s="184"/>
      <c r="O238" s="184"/>
      <c r="P238" s="184"/>
      <c r="Q238" s="184"/>
      <c r="R238" s="184"/>
      <c r="S238" s="184"/>
      <c r="T238" s="185"/>
      <c r="AT238" s="186" t="s">
        <v>263</v>
      </c>
      <c r="AU238" s="186" t="s">
        <v>79</v>
      </c>
      <c r="AV238" s="11" t="s">
        <v>79</v>
      </c>
      <c r="AW238" s="11" t="s">
        <v>36</v>
      </c>
      <c r="AX238" s="11" t="s">
        <v>72</v>
      </c>
      <c r="AY238" s="186" t="s">
        <v>254</v>
      </c>
    </row>
    <row r="239" spans="2:65" s="12" customFormat="1" ht="13.5" x14ac:dyDescent="0.3">
      <c r="B239" s="190"/>
      <c r="D239" s="178" t="s">
        <v>263</v>
      </c>
      <c r="E239" s="191" t="s">
        <v>3</v>
      </c>
      <c r="F239" s="192" t="s">
        <v>277</v>
      </c>
      <c r="H239" s="193">
        <v>51</v>
      </c>
      <c r="I239" s="194"/>
      <c r="L239" s="190"/>
      <c r="M239" s="195"/>
      <c r="N239" s="196"/>
      <c r="O239" s="196"/>
      <c r="P239" s="196"/>
      <c r="Q239" s="196"/>
      <c r="R239" s="196"/>
      <c r="S239" s="196"/>
      <c r="T239" s="197"/>
      <c r="AT239" s="198" t="s">
        <v>263</v>
      </c>
      <c r="AU239" s="198" t="s">
        <v>79</v>
      </c>
      <c r="AV239" s="12" t="s">
        <v>82</v>
      </c>
      <c r="AW239" s="12" t="s">
        <v>36</v>
      </c>
      <c r="AX239" s="12" t="s">
        <v>9</v>
      </c>
      <c r="AY239" s="198" t="s">
        <v>254</v>
      </c>
    </row>
    <row r="240" spans="2:65" s="1" customFormat="1" ht="22.5" customHeight="1" x14ac:dyDescent="0.3">
      <c r="B240" s="164"/>
      <c r="C240" s="165" t="s">
        <v>766</v>
      </c>
      <c r="D240" s="165" t="s">
        <v>256</v>
      </c>
      <c r="E240" s="166" t="s">
        <v>2297</v>
      </c>
      <c r="F240" s="167" t="s">
        <v>2298</v>
      </c>
      <c r="G240" s="168" t="s">
        <v>669</v>
      </c>
      <c r="H240" s="169">
        <v>96</v>
      </c>
      <c r="I240" s="170"/>
      <c r="J240" s="171">
        <f>ROUND(I240*H240,0)</f>
        <v>0</v>
      </c>
      <c r="K240" s="167" t="s">
        <v>260</v>
      </c>
      <c r="L240" s="34"/>
      <c r="M240" s="172" t="s">
        <v>3</v>
      </c>
      <c r="N240" s="173" t="s">
        <v>43</v>
      </c>
      <c r="O240" s="35"/>
      <c r="P240" s="174">
        <f>O240*H240</f>
        <v>0</v>
      </c>
      <c r="Q240" s="174">
        <v>1.98514E-4</v>
      </c>
      <c r="R240" s="174">
        <f>Q240*H240</f>
        <v>1.9057344E-2</v>
      </c>
      <c r="S240" s="174">
        <v>0</v>
      </c>
      <c r="T240" s="175">
        <f>S240*H240</f>
        <v>0</v>
      </c>
      <c r="AR240" s="17" t="s">
        <v>85</v>
      </c>
      <c r="AT240" s="17" t="s">
        <v>256</v>
      </c>
      <c r="AU240" s="17" t="s">
        <v>79</v>
      </c>
      <c r="AY240" s="17" t="s">
        <v>254</v>
      </c>
      <c r="BE240" s="176">
        <f>IF(N240="základní",J240,0)</f>
        <v>0</v>
      </c>
      <c r="BF240" s="176">
        <f>IF(N240="snížená",J240,0)</f>
        <v>0</v>
      </c>
      <c r="BG240" s="176">
        <f>IF(N240="zákl. přenesená",J240,0)</f>
        <v>0</v>
      </c>
      <c r="BH240" s="176">
        <f>IF(N240="sníž. přenesená",J240,0)</f>
        <v>0</v>
      </c>
      <c r="BI240" s="176">
        <f>IF(N240="nulová",J240,0)</f>
        <v>0</v>
      </c>
      <c r="BJ240" s="17" t="s">
        <v>9</v>
      </c>
      <c r="BK240" s="176">
        <f>ROUND(I240*H240,0)</f>
        <v>0</v>
      </c>
      <c r="BL240" s="17" t="s">
        <v>85</v>
      </c>
      <c r="BM240" s="17" t="s">
        <v>2299</v>
      </c>
    </row>
    <row r="241" spans="2:65" s="11" customFormat="1" ht="13.5" x14ac:dyDescent="0.3">
      <c r="B241" s="177"/>
      <c r="D241" s="187" t="s">
        <v>263</v>
      </c>
      <c r="E241" s="186" t="s">
        <v>3</v>
      </c>
      <c r="F241" s="188" t="s">
        <v>2158</v>
      </c>
      <c r="H241" s="189">
        <v>54</v>
      </c>
      <c r="I241" s="182"/>
      <c r="L241" s="177"/>
      <c r="M241" s="183"/>
      <c r="N241" s="184"/>
      <c r="O241" s="184"/>
      <c r="P241" s="184"/>
      <c r="Q241" s="184"/>
      <c r="R241" s="184"/>
      <c r="S241" s="184"/>
      <c r="T241" s="185"/>
      <c r="AT241" s="186" t="s">
        <v>263</v>
      </c>
      <c r="AU241" s="186" t="s">
        <v>79</v>
      </c>
      <c r="AV241" s="11" t="s">
        <v>79</v>
      </c>
      <c r="AW241" s="11" t="s">
        <v>36</v>
      </c>
      <c r="AX241" s="11" t="s">
        <v>72</v>
      </c>
      <c r="AY241" s="186" t="s">
        <v>254</v>
      </c>
    </row>
    <row r="242" spans="2:65" s="11" customFormat="1" ht="13.5" x14ac:dyDescent="0.3">
      <c r="B242" s="177"/>
      <c r="D242" s="187" t="s">
        <v>263</v>
      </c>
      <c r="E242" s="186" t="s">
        <v>3</v>
      </c>
      <c r="F242" s="188" t="s">
        <v>2173</v>
      </c>
      <c r="H242" s="189">
        <v>42</v>
      </c>
      <c r="I242" s="182"/>
      <c r="L242" s="177"/>
      <c r="M242" s="183"/>
      <c r="N242" s="184"/>
      <c r="O242" s="184"/>
      <c r="P242" s="184"/>
      <c r="Q242" s="184"/>
      <c r="R242" s="184"/>
      <c r="S242" s="184"/>
      <c r="T242" s="185"/>
      <c r="AT242" s="186" t="s">
        <v>263</v>
      </c>
      <c r="AU242" s="186" t="s">
        <v>79</v>
      </c>
      <c r="AV242" s="11" t="s">
        <v>79</v>
      </c>
      <c r="AW242" s="11" t="s">
        <v>36</v>
      </c>
      <c r="AX242" s="11" t="s">
        <v>72</v>
      </c>
      <c r="AY242" s="186" t="s">
        <v>254</v>
      </c>
    </row>
    <row r="243" spans="2:65" s="12" customFormat="1" ht="13.5" x14ac:dyDescent="0.3">
      <c r="B243" s="190"/>
      <c r="D243" s="178" t="s">
        <v>263</v>
      </c>
      <c r="E243" s="191" t="s">
        <v>3</v>
      </c>
      <c r="F243" s="192" t="s">
        <v>277</v>
      </c>
      <c r="H243" s="193">
        <v>96</v>
      </c>
      <c r="I243" s="194"/>
      <c r="L243" s="190"/>
      <c r="M243" s="195"/>
      <c r="N243" s="196"/>
      <c r="O243" s="196"/>
      <c r="P243" s="196"/>
      <c r="Q243" s="196"/>
      <c r="R243" s="196"/>
      <c r="S243" s="196"/>
      <c r="T243" s="197"/>
      <c r="AT243" s="198" t="s">
        <v>263</v>
      </c>
      <c r="AU243" s="198" t="s">
        <v>79</v>
      </c>
      <c r="AV243" s="12" t="s">
        <v>82</v>
      </c>
      <c r="AW243" s="12" t="s">
        <v>36</v>
      </c>
      <c r="AX243" s="12" t="s">
        <v>9</v>
      </c>
      <c r="AY243" s="198" t="s">
        <v>254</v>
      </c>
    </row>
    <row r="244" spans="2:65" s="1" customFormat="1" ht="22.5" customHeight="1" x14ac:dyDescent="0.3">
      <c r="B244" s="164"/>
      <c r="C244" s="165" t="s">
        <v>776</v>
      </c>
      <c r="D244" s="165" t="s">
        <v>256</v>
      </c>
      <c r="E244" s="166" t="s">
        <v>2300</v>
      </c>
      <c r="F244" s="167" t="s">
        <v>2301</v>
      </c>
      <c r="G244" s="168" t="s">
        <v>669</v>
      </c>
      <c r="H244" s="169">
        <v>147</v>
      </c>
      <c r="I244" s="170"/>
      <c r="J244" s="171">
        <f>ROUND(I244*H244,0)</f>
        <v>0</v>
      </c>
      <c r="K244" s="167" t="s">
        <v>260</v>
      </c>
      <c r="L244" s="34"/>
      <c r="M244" s="172" t="s">
        <v>3</v>
      </c>
      <c r="N244" s="173" t="s">
        <v>43</v>
      </c>
      <c r="O244" s="35"/>
      <c r="P244" s="174">
        <f>O244*H244</f>
        <v>0</v>
      </c>
      <c r="Q244" s="174">
        <v>9.4500000000000007E-5</v>
      </c>
      <c r="R244" s="174">
        <f>Q244*H244</f>
        <v>1.3891500000000001E-2</v>
      </c>
      <c r="S244" s="174">
        <v>0</v>
      </c>
      <c r="T244" s="175">
        <f>S244*H244</f>
        <v>0</v>
      </c>
      <c r="AR244" s="17" t="s">
        <v>85</v>
      </c>
      <c r="AT244" s="17" t="s">
        <v>256</v>
      </c>
      <c r="AU244" s="17" t="s">
        <v>79</v>
      </c>
      <c r="AY244" s="17" t="s">
        <v>254</v>
      </c>
      <c r="BE244" s="176">
        <f>IF(N244="základní",J244,0)</f>
        <v>0</v>
      </c>
      <c r="BF244" s="176">
        <f>IF(N244="snížená",J244,0)</f>
        <v>0</v>
      </c>
      <c r="BG244" s="176">
        <f>IF(N244="zákl. přenesená",J244,0)</f>
        <v>0</v>
      </c>
      <c r="BH244" s="176">
        <f>IF(N244="sníž. přenesená",J244,0)</f>
        <v>0</v>
      </c>
      <c r="BI244" s="176">
        <f>IF(N244="nulová",J244,0)</f>
        <v>0</v>
      </c>
      <c r="BJ244" s="17" t="s">
        <v>9</v>
      </c>
      <c r="BK244" s="176">
        <f>ROUND(I244*H244,0)</f>
        <v>0</v>
      </c>
      <c r="BL244" s="17" t="s">
        <v>85</v>
      </c>
      <c r="BM244" s="17" t="s">
        <v>2302</v>
      </c>
    </row>
    <row r="245" spans="2:65" s="11" customFormat="1" ht="13.5" x14ac:dyDescent="0.3">
      <c r="B245" s="177"/>
      <c r="D245" s="187" t="s">
        <v>263</v>
      </c>
      <c r="E245" s="186" t="s">
        <v>3</v>
      </c>
      <c r="F245" s="188" t="s">
        <v>2157</v>
      </c>
      <c r="H245" s="189">
        <v>9</v>
      </c>
      <c r="I245" s="182"/>
      <c r="L245" s="177"/>
      <c r="M245" s="183"/>
      <c r="N245" s="184"/>
      <c r="O245" s="184"/>
      <c r="P245" s="184"/>
      <c r="Q245" s="184"/>
      <c r="R245" s="184"/>
      <c r="S245" s="184"/>
      <c r="T245" s="185"/>
      <c r="AT245" s="186" t="s">
        <v>263</v>
      </c>
      <c r="AU245" s="186" t="s">
        <v>79</v>
      </c>
      <c r="AV245" s="11" t="s">
        <v>79</v>
      </c>
      <c r="AW245" s="11" t="s">
        <v>36</v>
      </c>
      <c r="AX245" s="11" t="s">
        <v>72</v>
      </c>
      <c r="AY245" s="186" t="s">
        <v>254</v>
      </c>
    </row>
    <row r="246" spans="2:65" s="11" customFormat="1" ht="13.5" x14ac:dyDescent="0.3">
      <c r="B246" s="177"/>
      <c r="D246" s="187" t="s">
        <v>263</v>
      </c>
      <c r="E246" s="186" t="s">
        <v>3</v>
      </c>
      <c r="F246" s="188" t="s">
        <v>2143</v>
      </c>
      <c r="H246" s="189">
        <v>42</v>
      </c>
      <c r="I246" s="182"/>
      <c r="L246" s="177"/>
      <c r="M246" s="183"/>
      <c r="N246" s="184"/>
      <c r="O246" s="184"/>
      <c r="P246" s="184"/>
      <c r="Q246" s="184"/>
      <c r="R246" s="184"/>
      <c r="S246" s="184"/>
      <c r="T246" s="185"/>
      <c r="AT246" s="186" t="s">
        <v>263</v>
      </c>
      <c r="AU246" s="186" t="s">
        <v>79</v>
      </c>
      <c r="AV246" s="11" t="s">
        <v>79</v>
      </c>
      <c r="AW246" s="11" t="s">
        <v>36</v>
      </c>
      <c r="AX246" s="11" t="s">
        <v>72</v>
      </c>
      <c r="AY246" s="186" t="s">
        <v>254</v>
      </c>
    </row>
    <row r="247" spans="2:65" s="11" customFormat="1" ht="13.5" x14ac:dyDescent="0.3">
      <c r="B247" s="177"/>
      <c r="D247" s="187" t="s">
        <v>263</v>
      </c>
      <c r="E247" s="186" t="s">
        <v>3</v>
      </c>
      <c r="F247" s="188" t="s">
        <v>2158</v>
      </c>
      <c r="H247" s="189">
        <v>54</v>
      </c>
      <c r="I247" s="182"/>
      <c r="L247" s="177"/>
      <c r="M247" s="183"/>
      <c r="N247" s="184"/>
      <c r="O247" s="184"/>
      <c r="P247" s="184"/>
      <c r="Q247" s="184"/>
      <c r="R247" s="184"/>
      <c r="S247" s="184"/>
      <c r="T247" s="185"/>
      <c r="AT247" s="186" t="s">
        <v>263</v>
      </c>
      <c r="AU247" s="186" t="s">
        <v>79</v>
      </c>
      <c r="AV247" s="11" t="s">
        <v>79</v>
      </c>
      <c r="AW247" s="11" t="s">
        <v>36</v>
      </c>
      <c r="AX247" s="11" t="s">
        <v>72</v>
      </c>
      <c r="AY247" s="186" t="s">
        <v>254</v>
      </c>
    </row>
    <row r="248" spans="2:65" s="11" customFormat="1" ht="13.5" x14ac:dyDescent="0.3">
      <c r="B248" s="177"/>
      <c r="D248" s="187" t="s">
        <v>263</v>
      </c>
      <c r="E248" s="186" t="s">
        <v>3</v>
      </c>
      <c r="F248" s="188" t="s">
        <v>2173</v>
      </c>
      <c r="H248" s="189">
        <v>42</v>
      </c>
      <c r="I248" s="182"/>
      <c r="L248" s="177"/>
      <c r="M248" s="183"/>
      <c r="N248" s="184"/>
      <c r="O248" s="184"/>
      <c r="P248" s="184"/>
      <c r="Q248" s="184"/>
      <c r="R248" s="184"/>
      <c r="S248" s="184"/>
      <c r="T248" s="185"/>
      <c r="AT248" s="186" t="s">
        <v>263</v>
      </c>
      <c r="AU248" s="186" t="s">
        <v>79</v>
      </c>
      <c r="AV248" s="11" t="s">
        <v>79</v>
      </c>
      <c r="AW248" s="11" t="s">
        <v>36</v>
      </c>
      <c r="AX248" s="11" t="s">
        <v>72</v>
      </c>
      <c r="AY248" s="186" t="s">
        <v>254</v>
      </c>
    </row>
    <row r="249" spans="2:65" s="12" customFormat="1" ht="13.5" x14ac:dyDescent="0.3">
      <c r="B249" s="190"/>
      <c r="D249" s="187" t="s">
        <v>263</v>
      </c>
      <c r="E249" s="198" t="s">
        <v>3</v>
      </c>
      <c r="F249" s="199" t="s">
        <v>277</v>
      </c>
      <c r="H249" s="200">
        <v>147</v>
      </c>
      <c r="I249" s="194"/>
      <c r="L249" s="190"/>
      <c r="M249" s="195"/>
      <c r="N249" s="196"/>
      <c r="O249" s="196"/>
      <c r="P249" s="196"/>
      <c r="Q249" s="196"/>
      <c r="R249" s="196"/>
      <c r="S249" s="196"/>
      <c r="T249" s="197"/>
      <c r="AT249" s="198" t="s">
        <v>263</v>
      </c>
      <c r="AU249" s="198" t="s">
        <v>79</v>
      </c>
      <c r="AV249" s="12" t="s">
        <v>82</v>
      </c>
      <c r="AW249" s="12" t="s">
        <v>36</v>
      </c>
      <c r="AX249" s="12" t="s">
        <v>9</v>
      </c>
      <c r="AY249" s="198" t="s">
        <v>254</v>
      </c>
    </row>
    <row r="250" spans="2:65" s="10" customFormat="1" ht="29.85" customHeight="1" x14ac:dyDescent="0.3">
      <c r="B250" s="150"/>
      <c r="D250" s="161" t="s">
        <v>71</v>
      </c>
      <c r="E250" s="162" t="s">
        <v>339</v>
      </c>
      <c r="F250" s="162" t="s">
        <v>923</v>
      </c>
      <c r="I250" s="153"/>
      <c r="J250" s="163">
        <f>BK250</f>
        <v>0</v>
      </c>
      <c r="L250" s="150"/>
      <c r="M250" s="155"/>
      <c r="N250" s="156"/>
      <c r="O250" s="156"/>
      <c r="P250" s="157">
        <f>SUM(P251:P254)</f>
        <v>0</v>
      </c>
      <c r="Q250" s="156"/>
      <c r="R250" s="157">
        <f>SUM(R251:R254)</f>
        <v>0</v>
      </c>
      <c r="S250" s="156"/>
      <c r="T250" s="158">
        <f>SUM(T251:T254)</f>
        <v>2.9125000000000001</v>
      </c>
      <c r="AR250" s="151" t="s">
        <v>9</v>
      </c>
      <c r="AT250" s="159" t="s">
        <v>71</v>
      </c>
      <c r="AU250" s="159" t="s">
        <v>9</v>
      </c>
      <c r="AY250" s="151" t="s">
        <v>254</v>
      </c>
      <c r="BK250" s="160">
        <f>SUM(BK251:BK254)</f>
        <v>0</v>
      </c>
    </row>
    <row r="251" spans="2:65" s="1" customFormat="1" ht="22.5" customHeight="1" x14ac:dyDescent="0.3">
      <c r="B251" s="164"/>
      <c r="C251" s="165" t="s">
        <v>780</v>
      </c>
      <c r="D251" s="165" t="s">
        <v>256</v>
      </c>
      <c r="E251" s="166" t="s">
        <v>2303</v>
      </c>
      <c r="F251" s="167" t="s">
        <v>2304</v>
      </c>
      <c r="G251" s="168" t="s">
        <v>669</v>
      </c>
      <c r="H251" s="169">
        <v>20.5</v>
      </c>
      <c r="I251" s="170"/>
      <c r="J251" s="171">
        <f>ROUND(I251*H251,0)</f>
        <v>0</v>
      </c>
      <c r="K251" s="167" t="s">
        <v>260</v>
      </c>
      <c r="L251" s="34"/>
      <c r="M251" s="172" t="s">
        <v>3</v>
      </c>
      <c r="N251" s="173" t="s">
        <v>43</v>
      </c>
      <c r="O251" s="35"/>
      <c r="P251" s="174">
        <f>O251*H251</f>
        <v>0</v>
      </c>
      <c r="Q251" s="174">
        <v>0</v>
      </c>
      <c r="R251" s="174">
        <f>Q251*H251</f>
        <v>0</v>
      </c>
      <c r="S251" s="174">
        <v>1.2999999999999999E-2</v>
      </c>
      <c r="T251" s="175">
        <f>S251*H251</f>
        <v>0.26650000000000001</v>
      </c>
      <c r="AR251" s="17" t="s">
        <v>85</v>
      </c>
      <c r="AT251" s="17" t="s">
        <v>256</v>
      </c>
      <c r="AU251" s="17" t="s">
        <v>79</v>
      </c>
      <c r="AY251" s="17" t="s">
        <v>254</v>
      </c>
      <c r="BE251" s="176">
        <f>IF(N251="základní",J251,0)</f>
        <v>0</v>
      </c>
      <c r="BF251" s="176">
        <f>IF(N251="snížená",J251,0)</f>
        <v>0</v>
      </c>
      <c r="BG251" s="176">
        <f>IF(N251="zákl. přenesená",J251,0)</f>
        <v>0</v>
      </c>
      <c r="BH251" s="176">
        <f>IF(N251="sníž. přenesená",J251,0)</f>
        <v>0</v>
      </c>
      <c r="BI251" s="176">
        <f>IF(N251="nulová",J251,0)</f>
        <v>0</v>
      </c>
      <c r="BJ251" s="17" t="s">
        <v>9</v>
      </c>
      <c r="BK251" s="176">
        <f>ROUND(I251*H251,0)</f>
        <v>0</v>
      </c>
      <c r="BL251" s="17" t="s">
        <v>85</v>
      </c>
      <c r="BM251" s="17" t="s">
        <v>2305</v>
      </c>
    </row>
    <row r="252" spans="2:65" s="11" customFormat="1" ht="13.5" x14ac:dyDescent="0.3">
      <c r="B252" s="177"/>
      <c r="D252" s="178" t="s">
        <v>263</v>
      </c>
      <c r="E252" s="179" t="s">
        <v>3</v>
      </c>
      <c r="F252" s="180" t="s">
        <v>2306</v>
      </c>
      <c r="H252" s="181">
        <v>20.5</v>
      </c>
      <c r="I252" s="182"/>
      <c r="L252" s="177"/>
      <c r="M252" s="183"/>
      <c r="N252" s="184"/>
      <c r="O252" s="184"/>
      <c r="P252" s="184"/>
      <c r="Q252" s="184"/>
      <c r="R252" s="184"/>
      <c r="S252" s="184"/>
      <c r="T252" s="185"/>
      <c r="AT252" s="186" t="s">
        <v>263</v>
      </c>
      <c r="AU252" s="186" t="s">
        <v>79</v>
      </c>
      <c r="AV252" s="11" t="s">
        <v>79</v>
      </c>
      <c r="AW252" s="11" t="s">
        <v>36</v>
      </c>
      <c r="AX252" s="11" t="s">
        <v>9</v>
      </c>
      <c r="AY252" s="186" t="s">
        <v>254</v>
      </c>
    </row>
    <row r="253" spans="2:65" s="1" customFormat="1" ht="22.5" customHeight="1" x14ac:dyDescent="0.3">
      <c r="B253" s="164"/>
      <c r="C253" s="165" t="s">
        <v>791</v>
      </c>
      <c r="D253" s="165" t="s">
        <v>256</v>
      </c>
      <c r="E253" s="166" t="s">
        <v>2307</v>
      </c>
      <c r="F253" s="167" t="s">
        <v>2308</v>
      </c>
      <c r="G253" s="168" t="s">
        <v>669</v>
      </c>
      <c r="H253" s="169">
        <v>42</v>
      </c>
      <c r="I253" s="170"/>
      <c r="J253" s="171">
        <f>ROUND(I253*H253,0)</f>
        <v>0</v>
      </c>
      <c r="K253" s="167" t="s">
        <v>260</v>
      </c>
      <c r="L253" s="34"/>
      <c r="M253" s="172" t="s">
        <v>3</v>
      </c>
      <c r="N253" s="173" t="s">
        <v>43</v>
      </c>
      <c r="O253" s="35"/>
      <c r="P253" s="174">
        <f>O253*H253</f>
        <v>0</v>
      </c>
      <c r="Q253" s="174">
        <v>0</v>
      </c>
      <c r="R253" s="174">
        <f>Q253*H253</f>
        <v>0</v>
      </c>
      <c r="S253" s="174">
        <v>6.3E-2</v>
      </c>
      <c r="T253" s="175">
        <f>S253*H253</f>
        <v>2.6459999999999999</v>
      </c>
      <c r="AR253" s="17" t="s">
        <v>85</v>
      </c>
      <c r="AT253" s="17" t="s">
        <v>256</v>
      </c>
      <c r="AU253" s="17" t="s">
        <v>79</v>
      </c>
      <c r="AY253" s="17" t="s">
        <v>254</v>
      </c>
      <c r="BE253" s="176">
        <f>IF(N253="základní",J253,0)</f>
        <v>0</v>
      </c>
      <c r="BF253" s="176">
        <f>IF(N253="snížená",J253,0)</f>
        <v>0</v>
      </c>
      <c r="BG253" s="176">
        <f>IF(N253="zákl. přenesená",J253,0)</f>
        <v>0</v>
      </c>
      <c r="BH253" s="176">
        <f>IF(N253="sníž. přenesená",J253,0)</f>
        <v>0</v>
      </c>
      <c r="BI253" s="176">
        <f>IF(N253="nulová",J253,0)</f>
        <v>0</v>
      </c>
      <c r="BJ253" s="17" t="s">
        <v>9</v>
      </c>
      <c r="BK253" s="176">
        <f>ROUND(I253*H253,0)</f>
        <v>0</v>
      </c>
      <c r="BL253" s="17" t="s">
        <v>85</v>
      </c>
      <c r="BM253" s="17" t="s">
        <v>2309</v>
      </c>
    </row>
    <row r="254" spans="2:65" s="11" customFormat="1" ht="13.5" x14ac:dyDescent="0.3">
      <c r="B254" s="177"/>
      <c r="D254" s="187" t="s">
        <v>263</v>
      </c>
      <c r="E254" s="186" t="s">
        <v>3</v>
      </c>
      <c r="F254" s="188" t="s">
        <v>2310</v>
      </c>
      <c r="H254" s="189">
        <v>42</v>
      </c>
      <c r="I254" s="182"/>
      <c r="L254" s="177"/>
      <c r="M254" s="183"/>
      <c r="N254" s="184"/>
      <c r="O254" s="184"/>
      <c r="P254" s="184"/>
      <c r="Q254" s="184"/>
      <c r="R254" s="184"/>
      <c r="S254" s="184"/>
      <c r="T254" s="185"/>
      <c r="AT254" s="186" t="s">
        <v>263</v>
      </c>
      <c r="AU254" s="186" t="s">
        <v>79</v>
      </c>
      <c r="AV254" s="11" t="s">
        <v>79</v>
      </c>
      <c r="AW254" s="11" t="s">
        <v>36</v>
      </c>
      <c r="AX254" s="11" t="s">
        <v>9</v>
      </c>
      <c r="AY254" s="186" t="s">
        <v>254</v>
      </c>
    </row>
    <row r="255" spans="2:65" s="10" customFormat="1" ht="29.85" customHeight="1" x14ac:dyDescent="0.3">
      <c r="B255" s="150"/>
      <c r="D255" s="161" t="s">
        <v>71</v>
      </c>
      <c r="E255" s="162" t="s">
        <v>1134</v>
      </c>
      <c r="F255" s="162" t="s">
        <v>1135</v>
      </c>
      <c r="I255" s="153"/>
      <c r="J255" s="163">
        <f>BK255</f>
        <v>0</v>
      </c>
      <c r="L255" s="150"/>
      <c r="M255" s="155"/>
      <c r="N255" s="156"/>
      <c r="O255" s="156"/>
      <c r="P255" s="157">
        <f>SUM(P256:P259)</f>
        <v>0</v>
      </c>
      <c r="Q255" s="156"/>
      <c r="R255" s="157">
        <f>SUM(R256:R259)</f>
        <v>0</v>
      </c>
      <c r="S255" s="156"/>
      <c r="T255" s="158">
        <f>SUM(T256:T259)</f>
        <v>0</v>
      </c>
      <c r="AR255" s="151" t="s">
        <v>9</v>
      </c>
      <c r="AT255" s="159" t="s">
        <v>71</v>
      </c>
      <c r="AU255" s="159" t="s">
        <v>9</v>
      </c>
      <c r="AY255" s="151" t="s">
        <v>254</v>
      </c>
      <c r="BK255" s="160">
        <f>SUM(BK256:BK259)</f>
        <v>0</v>
      </c>
    </row>
    <row r="256" spans="2:65" s="1" customFormat="1" ht="22.5" customHeight="1" x14ac:dyDescent="0.3">
      <c r="B256" s="164"/>
      <c r="C256" s="165" t="s">
        <v>795</v>
      </c>
      <c r="D256" s="165" t="s">
        <v>256</v>
      </c>
      <c r="E256" s="166" t="s">
        <v>2311</v>
      </c>
      <c r="F256" s="167" t="s">
        <v>2312</v>
      </c>
      <c r="G256" s="168" t="s">
        <v>359</v>
      </c>
      <c r="H256" s="169">
        <v>2.9129999999999998</v>
      </c>
      <c r="I256" s="170"/>
      <c r="J256" s="171">
        <f>ROUND(I256*H256,0)</f>
        <v>0</v>
      </c>
      <c r="K256" s="167" t="s">
        <v>260</v>
      </c>
      <c r="L256" s="34"/>
      <c r="M256" s="172" t="s">
        <v>3</v>
      </c>
      <c r="N256" s="173" t="s">
        <v>43</v>
      </c>
      <c r="O256" s="35"/>
      <c r="P256" s="174">
        <f>O256*H256</f>
        <v>0</v>
      </c>
      <c r="Q256" s="174">
        <v>0</v>
      </c>
      <c r="R256" s="174">
        <f>Q256*H256</f>
        <v>0</v>
      </c>
      <c r="S256" s="174">
        <v>0</v>
      </c>
      <c r="T256" s="175">
        <f>S256*H256</f>
        <v>0</v>
      </c>
      <c r="AR256" s="17" t="s">
        <v>85</v>
      </c>
      <c r="AT256" s="17" t="s">
        <v>256</v>
      </c>
      <c r="AU256" s="17" t="s">
        <v>79</v>
      </c>
      <c r="AY256" s="17" t="s">
        <v>254</v>
      </c>
      <c r="BE256" s="176">
        <f>IF(N256="základní",J256,0)</f>
        <v>0</v>
      </c>
      <c r="BF256" s="176">
        <f>IF(N256="snížená",J256,0)</f>
        <v>0</v>
      </c>
      <c r="BG256" s="176">
        <f>IF(N256="zákl. přenesená",J256,0)</f>
        <v>0</v>
      </c>
      <c r="BH256" s="176">
        <f>IF(N256="sníž. přenesená",J256,0)</f>
        <v>0</v>
      </c>
      <c r="BI256" s="176">
        <f>IF(N256="nulová",J256,0)</f>
        <v>0</v>
      </c>
      <c r="BJ256" s="17" t="s">
        <v>9</v>
      </c>
      <c r="BK256" s="176">
        <f>ROUND(I256*H256,0)</f>
        <v>0</v>
      </c>
      <c r="BL256" s="17" t="s">
        <v>85</v>
      </c>
      <c r="BM256" s="17" t="s">
        <v>2313</v>
      </c>
    </row>
    <row r="257" spans="2:65" s="1" customFormat="1" ht="22.5" customHeight="1" x14ac:dyDescent="0.3">
      <c r="B257" s="164"/>
      <c r="C257" s="165" t="s">
        <v>805</v>
      </c>
      <c r="D257" s="165" t="s">
        <v>256</v>
      </c>
      <c r="E257" s="166" t="s">
        <v>2314</v>
      </c>
      <c r="F257" s="167" t="s">
        <v>2315</v>
      </c>
      <c r="G257" s="168" t="s">
        <v>359</v>
      </c>
      <c r="H257" s="169">
        <v>87.39</v>
      </c>
      <c r="I257" s="170"/>
      <c r="J257" s="171">
        <f>ROUND(I257*H257,0)</f>
        <v>0</v>
      </c>
      <c r="K257" s="167" t="s">
        <v>260</v>
      </c>
      <c r="L257" s="34"/>
      <c r="M257" s="172" t="s">
        <v>3</v>
      </c>
      <c r="N257" s="173" t="s">
        <v>43</v>
      </c>
      <c r="O257" s="35"/>
      <c r="P257" s="174">
        <f>O257*H257</f>
        <v>0</v>
      </c>
      <c r="Q257" s="174">
        <v>0</v>
      </c>
      <c r="R257" s="174">
        <f>Q257*H257</f>
        <v>0</v>
      </c>
      <c r="S257" s="174">
        <v>0</v>
      </c>
      <c r="T257" s="175">
        <f>S257*H257</f>
        <v>0</v>
      </c>
      <c r="AR257" s="17" t="s">
        <v>85</v>
      </c>
      <c r="AT257" s="17" t="s">
        <v>256</v>
      </c>
      <c r="AU257" s="17" t="s">
        <v>79</v>
      </c>
      <c r="AY257" s="17" t="s">
        <v>254</v>
      </c>
      <c r="BE257" s="176">
        <f>IF(N257="základní",J257,0)</f>
        <v>0</v>
      </c>
      <c r="BF257" s="176">
        <f>IF(N257="snížená",J257,0)</f>
        <v>0</v>
      </c>
      <c r="BG257" s="176">
        <f>IF(N257="zákl. přenesená",J257,0)</f>
        <v>0</v>
      </c>
      <c r="BH257" s="176">
        <f>IF(N257="sníž. přenesená",J257,0)</f>
        <v>0</v>
      </c>
      <c r="BI257" s="176">
        <f>IF(N257="nulová",J257,0)</f>
        <v>0</v>
      </c>
      <c r="BJ257" s="17" t="s">
        <v>9</v>
      </c>
      <c r="BK257" s="176">
        <f>ROUND(I257*H257,0)</f>
        <v>0</v>
      </c>
      <c r="BL257" s="17" t="s">
        <v>85</v>
      </c>
      <c r="BM257" s="17" t="s">
        <v>2316</v>
      </c>
    </row>
    <row r="258" spans="2:65" s="11" customFormat="1" ht="13.5" x14ac:dyDescent="0.3">
      <c r="B258" s="177"/>
      <c r="D258" s="178" t="s">
        <v>263</v>
      </c>
      <c r="F258" s="180" t="s">
        <v>2317</v>
      </c>
      <c r="H258" s="181">
        <v>87.39</v>
      </c>
      <c r="I258" s="182"/>
      <c r="L258" s="177"/>
      <c r="M258" s="183"/>
      <c r="N258" s="184"/>
      <c r="O258" s="184"/>
      <c r="P258" s="184"/>
      <c r="Q258" s="184"/>
      <c r="R258" s="184"/>
      <c r="S258" s="184"/>
      <c r="T258" s="185"/>
      <c r="AT258" s="186" t="s">
        <v>263</v>
      </c>
      <c r="AU258" s="186" t="s">
        <v>79</v>
      </c>
      <c r="AV258" s="11" t="s">
        <v>79</v>
      </c>
      <c r="AW258" s="11" t="s">
        <v>4</v>
      </c>
      <c r="AX258" s="11" t="s">
        <v>9</v>
      </c>
      <c r="AY258" s="186" t="s">
        <v>254</v>
      </c>
    </row>
    <row r="259" spans="2:65" s="1" customFormat="1" ht="22.5" customHeight="1" x14ac:dyDescent="0.3">
      <c r="B259" s="164"/>
      <c r="C259" s="165" t="s">
        <v>810</v>
      </c>
      <c r="D259" s="165" t="s">
        <v>256</v>
      </c>
      <c r="E259" s="166" t="s">
        <v>2318</v>
      </c>
      <c r="F259" s="167" t="s">
        <v>2319</v>
      </c>
      <c r="G259" s="168" t="s">
        <v>359</v>
      </c>
      <c r="H259" s="169">
        <v>2.9129999999999998</v>
      </c>
      <c r="I259" s="170"/>
      <c r="J259" s="171">
        <f>ROUND(I259*H259,0)</f>
        <v>0</v>
      </c>
      <c r="K259" s="167" t="s">
        <v>260</v>
      </c>
      <c r="L259" s="34"/>
      <c r="M259" s="172" t="s">
        <v>3</v>
      </c>
      <c r="N259" s="173" t="s">
        <v>43</v>
      </c>
      <c r="O259" s="35"/>
      <c r="P259" s="174">
        <f>O259*H259</f>
        <v>0</v>
      </c>
      <c r="Q259" s="174">
        <v>0</v>
      </c>
      <c r="R259" s="174">
        <f>Q259*H259</f>
        <v>0</v>
      </c>
      <c r="S259" s="174">
        <v>0</v>
      </c>
      <c r="T259" s="175">
        <f>S259*H259</f>
        <v>0</v>
      </c>
      <c r="AR259" s="17" t="s">
        <v>85</v>
      </c>
      <c r="AT259" s="17" t="s">
        <v>256</v>
      </c>
      <c r="AU259" s="17" t="s">
        <v>79</v>
      </c>
      <c r="AY259" s="17" t="s">
        <v>254</v>
      </c>
      <c r="BE259" s="176">
        <f>IF(N259="základní",J259,0)</f>
        <v>0</v>
      </c>
      <c r="BF259" s="176">
        <f>IF(N259="snížená",J259,0)</f>
        <v>0</v>
      </c>
      <c r="BG259" s="176">
        <f>IF(N259="zákl. přenesená",J259,0)</f>
        <v>0</v>
      </c>
      <c r="BH259" s="176">
        <f>IF(N259="sníž. přenesená",J259,0)</f>
        <v>0</v>
      </c>
      <c r="BI259" s="176">
        <f>IF(N259="nulová",J259,0)</f>
        <v>0</v>
      </c>
      <c r="BJ259" s="17" t="s">
        <v>9</v>
      </c>
      <c r="BK259" s="176">
        <f>ROUND(I259*H259,0)</f>
        <v>0</v>
      </c>
      <c r="BL259" s="17" t="s">
        <v>85</v>
      </c>
      <c r="BM259" s="17" t="s">
        <v>2320</v>
      </c>
    </row>
    <row r="260" spans="2:65" s="10" customFormat="1" ht="29.85" customHeight="1" x14ac:dyDescent="0.3">
      <c r="B260" s="150"/>
      <c r="D260" s="161" t="s">
        <v>71</v>
      </c>
      <c r="E260" s="162" t="s">
        <v>1153</v>
      </c>
      <c r="F260" s="162" t="s">
        <v>1154</v>
      </c>
      <c r="I260" s="153"/>
      <c r="J260" s="163">
        <f>BK260</f>
        <v>0</v>
      </c>
      <c r="L260" s="150"/>
      <c r="M260" s="155"/>
      <c r="N260" s="156"/>
      <c r="O260" s="156"/>
      <c r="P260" s="157">
        <f>SUM(P261:P262)</f>
        <v>0</v>
      </c>
      <c r="Q260" s="156"/>
      <c r="R260" s="157">
        <f>SUM(R261:R262)</f>
        <v>0</v>
      </c>
      <c r="S260" s="156"/>
      <c r="T260" s="158">
        <f>SUM(T261:T262)</f>
        <v>0</v>
      </c>
      <c r="AR260" s="151" t="s">
        <v>9</v>
      </c>
      <c r="AT260" s="159" t="s">
        <v>71</v>
      </c>
      <c r="AU260" s="159" t="s">
        <v>9</v>
      </c>
      <c r="AY260" s="151" t="s">
        <v>254</v>
      </c>
      <c r="BK260" s="160">
        <f>SUM(BK261:BK262)</f>
        <v>0</v>
      </c>
    </row>
    <row r="261" spans="2:65" s="1" customFormat="1" ht="31.5" customHeight="1" x14ac:dyDescent="0.3">
      <c r="B261" s="164"/>
      <c r="C261" s="165" t="s">
        <v>817</v>
      </c>
      <c r="D261" s="165" t="s">
        <v>256</v>
      </c>
      <c r="E261" s="166" t="s">
        <v>2321</v>
      </c>
      <c r="F261" s="167" t="s">
        <v>2322</v>
      </c>
      <c r="G261" s="168" t="s">
        <v>359</v>
      </c>
      <c r="H261" s="169">
        <v>150.49600000000001</v>
      </c>
      <c r="I261" s="170"/>
      <c r="J261" s="171">
        <f>ROUND(I261*H261,0)</f>
        <v>0</v>
      </c>
      <c r="K261" s="167" t="s">
        <v>260</v>
      </c>
      <c r="L261" s="34"/>
      <c r="M261" s="172" t="s">
        <v>3</v>
      </c>
      <c r="N261" s="173" t="s">
        <v>43</v>
      </c>
      <c r="O261" s="35"/>
      <c r="P261" s="174">
        <f>O261*H261</f>
        <v>0</v>
      </c>
      <c r="Q261" s="174">
        <v>0</v>
      </c>
      <c r="R261" s="174">
        <f>Q261*H261</f>
        <v>0</v>
      </c>
      <c r="S261" s="174">
        <v>0</v>
      </c>
      <c r="T261" s="175">
        <f>S261*H261</f>
        <v>0</v>
      </c>
      <c r="AR261" s="17" t="s">
        <v>85</v>
      </c>
      <c r="AT261" s="17" t="s">
        <v>256</v>
      </c>
      <c r="AU261" s="17" t="s">
        <v>79</v>
      </c>
      <c r="AY261" s="17" t="s">
        <v>254</v>
      </c>
      <c r="BE261" s="176">
        <f>IF(N261="základní",J261,0)</f>
        <v>0</v>
      </c>
      <c r="BF261" s="176">
        <f>IF(N261="snížená",J261,0)</f>
        <v>0</v>
      </c>
      <c r="BG261" s="176">
        <f>IF(N261="zákl. přenesená",J261,0)</f>
        <v>0</v>
      </c>
      <c r="BH261" s="176">
        <f>IF(N261="sníž. přenesená",J261,0)</f>
        <v>0</v>
      </c>
      <c r="BI261" s="176">
        <f>IF(N261="nulová",J261,0)</f>
        <v>0</v>
      </c>
      <c r="BJ261" s="17" t="s">
        <v>9</v>
      </c>
      <c r="BK261" s="176">
        <f>ROUND(I261*H261,0)</f>
        <v>0</v>
      </c>
      <c r="BL261" s="17" t="s">
        <v>85</v>
      </c>
      <c r="BM261" s="17" t="s">
        <v>2323</v>
      </c>
    </row>
    <row r="262" spans="2:65" s="1" customFormat="1" ht="22.5" customHeight="1" x14ac:dyDescent="0.3">
      <c r="B262" s="164"/>
      <c r="C262" s="165" t="s">
        <v>823</v>
      </c>
      <c r="D262" s="165" t="s">
        <v>256</v>
      </c>
      <c r="E262" s="166" t="s">
        <v>2324</v>
      </c>
      <c r="F262" s="167" t="s">
        <v>2325</v>
      </c>
      <c r="G262" s="168" t="s">
        <v>359</v>
      </c>
      <c r="H262" s="169">
        <v>9.2010000000000005</v>
      </c>
      <c r="I262" s="170"/>
      <c r="J262" s="171">
        <f>ROUND(I262*H262,0)</f>
        <v>0</v>
      </c>
      <c r="K262" s="167" t="s">
        <v>260</v>
      </c>
      <c r="L262" s="34"/>
      <c r="M262" s="172" t="s">
        <v>3</v>
      </c>
      <c r="N262" s="173" t="s">
        <v>43</v>
      </c>
      <c r="O262" s="35"/>
      <c r="P262" s="174">
        <f>O262*H262</f>
        <v>0</v>
      </c>
      <c r="Q262" s="174">
        <v>0</v>
      </c>
      <c r="R262" s="174">
        <f>Q262*H262</f>
        <v>0</v>
      </c>
      <c r="S262" s="174">
        <v>0</v>
      </c>
      <c r="T262" s="175">
        <f>S262*H262</f>
        <v>0</v>
      </c>
      <c r="AR262" s="17" t="s">
        <v>85</v>
      </c>
      <c r="AT262" s="17" t="s">
        <v>256</v>
      </c>
      <c r="AU262" s="17" t="s">
        <v>79</v>
      </c>
      <c r="AY262" s="17" t="s">
        <v>254</v>
      </c>
      <c r="BE262" s="176">
        <f>IF(N262="základní",J262,0)</f>
        <v>0</v>
      </c>
      <c r="BF262" s="176">
        <f>IF(N262="snížená",J262,0)</f>
        <v>0</v>
      </c>
      <c r="BG262" s="176">
        <f>IF(N262="zákl. přenesená",J262,0)</f>
        <v>0</v>
      </c>
      <c r="BH262" s="176">
        <f>IF(N262="sníž. přenesená",J262,0)</f>
        <v>0</v>
      </c>
      <c r="BI262" s="176">
        <f>IF(N262="nulová",J262,0)</f>
        <v>0</v>
      </c>
      <c r="BJ262" s="17" t="s">
        <v>9</v>
      </c>
      <c r="BK262" s="176">
        <f>ROUND(I262*H262,0)</f>
        <v>0</v>
      </c>
      <c r="BL262" s="17" t="s">
        <v>85</v>
      </c>
      <c r="BM262" s="17" t="s">
        <v>2326</v>
      </c>
    </row>
    <row r="263" spans="2:65" s="10" customFormat="1" ht="37.35" customHeight="1" x14ac:dyDescent="0.35">
      <c r="B263" s="150"/>
      <c r="D263" s="161" t="s">
        <v>71</v>
      </c>
      <c r="E263" s="228" t="s">
        <v>2060</v>
      </c>
      <c r="F263" s="228" t="s">
        <v>2061</v>
      </c>
      <c r="I263" s="153"/>
      <c r="J263" s="229">
        <f>BK263</f>
        <v>0</v>
      </c>
      <c r="L263" s="150"/>
      <c r="M263" s="155"/>
      <c r="N263" s="156"/>
      <c r="O263" s="156"/>
      <c r="P263" s="157">
        <f>SUM(P264:P265)</f>
        <v>0</v>
      </c>
      <c r="Q263" s="156"/>
      <c r="R263" s="157">
        <f>SUM(R264:R265)</f>
        <v>0</v>
      </c>
      <c r="S263" s="156"/>
      <c r="T263" s="158">
        <f>SUM(T264:T265)</f>
        <v>0</v>
      </c>
      <c r="AR263" s="151" t="s">
        <v>85</v>
      </c>
      <c r="AT263" s="159" t="s">
        <v>71</v>
      </c>
      <c r="AU263" s="159" t="s">
        <v>72</v>
      </c>
      <c r="AY263" s="151" t="s">
        <v>254</v>
      </c>
      <c r="BK263" s="160">
        <f>SUM(BK264:BK265)</f>
        <v>0</v>
      </c>
    </row>
    <row r="264" spans="2:65" s="1" customFormat="1" ht="22.5" customHeight="1" x14ac:dyDescent="0.3">
      <c r="B264" s="164"/>
      <c r="C264" s="165" t="s">
        <v>827</v>
      </c>
      <c r="D264" s="165" t="s">
        <v>256</v>
      </c>
      <c r="E264" s="166" t="s">
        <v>2327</v>
      </c>
      <c r="F264" s="167" t="s">
        <v>2328</v>
      </c>
      <c r="G264" s="168" t="s">
        <v>2064</v>
      </c>
      <c r="H264" s="169">
        <v>10</v>
      </c>
      <c r="I264" s="170"/>
      <c r="J264" s="171">
        <f>ROUND(I264*H264,0)</f>
        <v>0</v>
      </c>
      <c r="K264" s="167" t="s">
        <v>260</v>
      </c>
      <c r="L264" s="34"/>
      <c r="M264" s="172" t="s">
        <v>3</v>
      </c>
      <c r="N264" s="173" t="s">
        <v>43</v>
      </c>
      <c r="O264" s="35"/>
      <c r="P264" s="174">
        <f>O264*H264</f>
        <v>0</v>
      </c>
      <c r="Q264" s="174">
        <v>0</v>
      </c>
      <c r="R264" s="174">
        <f>Q264*H264</f>
        <v>0</v>
      </c>
      <c r="S264" s="174">
        <v>0</v>
      </c>
      <c r="T264" s="175">
        <f>S264*H264</f>
        <v>0</v>
      </c>
      <c r="AR264" s="17" t="s">
        <v>2065</v>
      </c>
      <c r="AT264" s="17" t="s">
        <v>256</v>
      </c>
      <c r="AU264" s="17" t="s">
        <v>9</v>
      </c>
      <c r="AY264" s="17" t="s">
        <v>254</v>
      </c>
      <c r="BE264" s="176">
        <f>IF(N264="základní",J264,0)</f>
        <v>0</v>
      </c>
      <c r="BF264" s="176">
        <f>IF(N264="snížená",J264,0)</f>
        <v>0</v>
      </c>
      <c r="BG264" s="176">
        <f>IF(N264="zákl. přenesená",J264,0)</f>
        <v>0</v>
      </c>
      <c r="BH264" s="176">
        <f>IF(N264="sníž. přenesená",J264,0)</f>
        <v>0</v>
      </c>
      <c r="BI264" s="176">
        <f>IF(N264="nulová",J264,0)</f>
        <v>0</v>
      </c>
      <c r="BJ264" s="17" t="s">
        <v>9</v>
      </c>
      <c r="BK264" s="176">
        <f>ROUND(I264*H264,0)</f>
        <v>0</v>
      </c>
      <c r="BL264" s="17" t="s">
        <v>2065</v>
      </c>
      <c r="BM264" s="17" t="s">
        <v>2329</v>
      </c>
    </row>
    <row r="265" spans="2:65" s="11" customFormat="1" ht="13.5" x14ac:dyDescent="0.3">
      <c r="B265" s="177"/>
      <c r="D265" s="187" t="s">
        <v>263</v>
      </c>
      <c r="E265" s="186" t="s">
        <v>3</v>
      </c>
      <c r="F265" s="188" t="s">
        <v>26</v>
      </c>
      <c r="H265" s="189">
        <v>10</v>
      </c>
      <c r="I265" s="182"/>
      <c r="L265" s="177"/>
      <c r="M265" s="230"/>
      <c r="N265" s="231"/>
      <c r="O265" s="231"/>
      <c r="P265" s="231"/>
      <c r="Q265" s="231"/>
      <c r="R265" s="231"/>
      <c r="S265" s="231"/>
      <c r="T265" s="232"/>
      <c r="AT265" s="186" t="s">
        <v>263</v>
      </c>
      <c r="AU265" s="186" t="s">
        <v>9</v>
      </c>
      <c r="AV265" s="11" t="s">
        <v>79</v>
      </c>
      <c r="AW265" s="11" t="s">
        <v>36</v>
      </c>
      <c r="AX265" s="11" t="s">
        <v>9</v>
      </c>
      <c r="AY265" s="186" t="s">
        <v>254</v>
      </c>
    </row>
    <row r="266" spans="2:65" s="1" customFormat="1" ht="6.95" customHeight="1" x14ac:dyDescent="0.3">
      <c r="B266" s="49"/>
      <c r="C266" s="50"/>
      <c r="D266" s="50"/>
      <c r="E266" s="50"/>
      <c r="F266" s="50"/>
      <c r="G266" s="50"/>
      <c r="H266" s="50"/>
      <c r="I266" s="117"/>
      <c r="J266" s="50"/>
      <c r="K266" s="50"/>
      <c r="L266" s="34"/>
    </row>
  </sheetData>
  <autoFilter ref="C83:K83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3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7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77"/>
      <c r="C1" s="277"/>
      <c r="D1" s="276" t="s">
        <v>1</v>
      </c>
      <c r="E1" s="277"/>
      <c r="F1" s="278" t="s">
        <v>2388</v>
      </c>
      <c r="G1" s="283" t="s">
        <v>2389</v>
      </c>
      <c r="H1" s="283"/>
      <c r="I1" s="284"/>
      <c r="J1" s="278" t="s">
        <v>2390</v>
      </c>
      <c r="K1" s="276" t="s">
        <v>91</v>
      </c>
      <c r="L1" s="278" t="s">
        <v>2391</v>
      </c>
      <c r="M1" s="278"/>
      <c r="N1" s="278"/>
      <c r="O1" s="278"/>
      <c r="P1" s="278"/>
      <c r="Q1" s="278"/>
      <c r="R1" s="278"/>
      <c r="S1" s="278"/>
      <c r="T1" s="278"/>
      <c r="U1" s="274"/>
      <c r="V1" s="274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269" t="s">
        <v>6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7" t="s">
        <v>90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93"/>
      <c r="J3" s="19"/>
      <c r="K3" s="20"/>
      <c r="AT3" s="17" t="s">
        <v>79</v>
      </c>
    </row>
    <row r="4" spans="1:70" ht="36.950000000000003" customHeight="1" x14ac:dyDescent="0.3">
      <c r="B4" s="21"/>
      <c r="C4" s="22"/>
      <c r="D4" s="23" t="s">
        <v>97</v>
      </c>
      <c r="E4" s="22"/>
      <c r="F4" s="22"/>
      <c r="G4" s="22"/>
      <c r="H4" s="22"/>
      <c r="I4" s="94"/>
      <c r="J4" s="22"/>
      <c r="K4" s="24"/>
      <c r="M4" s="25" t="s">
        <v>12</v>
      </c>
      <c r="AT4" s="17" t="s">
        <v>4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94"/>
      <c r="J5" s="22"/>
      <c r="K5" s="24"/>
    </row>
    <row r="6" spans="1:70" x14ac:dyDescent="0.3">
      <c r="B6" s="21"/>
      <c r="C6" s="22"/>
      <c r="D6" s="30" t="s">
        <v>18</v>
      </c>
      <c r="E6" s="22"/>
      <c r="F6" s="22"/>
      <c r="G6" s="22"/>
      <c r="H6" s="22"/>
      <c r="I6" s="94"/>
      <c r="J6" s="22"/>
      <c r="K6" s="24"/>
    </row>
    <row r="7" spans="1:70" ht="22.5" customHeight="1" x14ac:dyDescent="0.3">
      <c r="B7" s="21"/>
      <c r="C7" s="22"/>
      <c r="D7" s="22"/>
      <c r="E7" s="270" t="str">
        <f>'Rekapitulace stavby'!K6</f>
        <v>Zimní expozice žiraf síťovaných ZOO Dvůr Králové a.s</v>
      </c>
      <c r="F7" s="238"/>
      <c r="G7" s="238"/>
      <c r="H7" s="238"/>
      <c r="I7" s="94"/>
      <c r="J7" s="22"/>
      <c r="K7" s="24"/>
    </row>
    <row r="8" spans="1:70" s="1" customFormat="1" x14ac:dyDescent="0.3">
      <c r="B8" s="34"/>
      <c r="C8" s="35"/>
      <c r="D8" s="30" t="s">
        <v>110</v>
      </c>
      <c r="E8" s="35"/>
      <c r="F8" s="35"/>
      <c r="G8" s="35"/>
      <c r="H8" s="35"/>
      <c r="I8" s="95"/>
      <c r="J8" s="35"/>
      <c r="K8" s="38"/>
    </row>
    <row r="9" spans="1:70" s="1" customFormat="1" ht="36.950000000000003" customHeight="1" x14ac:dyDescent="0.3">
      <c r="B9" s="34"/>
      <c r="C9" s="35"/>
      <c r="D9" s="35"/>
      <c r="E9" s="271" t="s">
        <v>2330</v>
      </c>
      <c r="F9" s="245"/>
      <c r="G9" s="245"/>
      <c r="H9" s="245"/>
      <c r="I9" s="95"/>
      <c r="J9" s="35"/>
      <c r="K9" s="38"/>
    </row>
    <row r="10" spans="1:70" s="1" customFormat="1" ht="13.5" x14ac:dyDescent="0.3">
      <c r="B10" s="34"/>
      <c r="C10" s="35"/>
      <c r="D10" s="35"/>
      <c r="E10" s="35"/>
      <c r="F10" s="35"/>
      <c r="G10" s="35"/>
      <c r="H10" s="35"/>
      <c r="I10" s="95"/>
      <c r="J10" s="35"/>
      <c r="K10" s="38"/>
    </row>
    <row r="11" spans="1:70" s="1" customFormat="1" ht="14.45" customHeight="1" x14ac:dyDescent="0.3">
      <c r="B11" s="34"/>
      <c r="C11" s="35"/>
      <c r="D11" s="30" t="s">
        <v>20</v>
      </c>
      <c r="E11" s="35"/>
      <c r="F11" s="28" t="s">
        <v>3</v>
      </c>
      <c r="G11" s="35"/>
      <c r="H11" s="35"/>
      <c r="I11" s="96" t="s">
        <v>21</v>
      </c>
      <c r="J11" s="28" t="s">
        <v>3</v>
      </c>
      <c r="K11" s="38"/>
    </row>
    <row r="12" spans="1:70" s="1" customFormat="1" ht="14.45" customHeight="1" x14ac:dyDescent="0.3">
      <c r="B12" s="34"/>
      <c r="C12" s="35"/>
      <c r="D12" s="30" t="s">
        <v>22</v>
      </c>
      <c r="E12" s="35"/>
      <c r="F12" s="28" t="s">
        <v>23</v>
      </c>
      <c r="G12" s="35"/>
      <c r="H12" s="35"/>
      <c r="I12" s="96" t="s">
        <v>24</v>
      </c>
      <c r="J12" s="97" t="str">
        <f>'Rekapitulace stavby'!AN8</f>
        <v>30.6.2017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95"/>
      <c r="J13" s="35"/>
      <c r="K13" s="38"/>
    </row>
    <row r="14" spans="1:70" s="1" customFormat="1" ht="14.45" customHeight="1" x14ac:dyDescent="0.3">
      <c r="B14" s="34"/>
      <c r="C14" s="35"/>
      <c r="D14" s="30" t="s">
        <v>28</v>
      </c>
      <c r="E14" s="35"/>
      <c r="F14" s="35"/>
      <c r="G14" s="35"/>
      <c r="H14" s="35"/>
      <c r="I14" s="96" t="s">
        <v>29</v>
      </c>
      <c r="J14" s="28" t="s">
        <v>3</v>
      </c>
      <c r="K14" s="38"/>
    </row>
    <row r="15" spans="1:70" s="1" customFormat="1" ht="18" customHeight="1" x14ac:dyDescent="0.3">
      <c r="B15" s="34"/>
      <c r="C15" s="35"/>
      <c r="D15" s="35"/>
      <c r="E15" s="28" t="s">
        <v>30</v>
      </c>
      <c r="F15" s="35"/>
      <c r="G15" s="35"/>
      <c r="H15" s="35"/>
      <c r="I15" s="96" t="s">
        <v>31</v>
      </c>
      <c r="J15" s="28" t="s">
        <v>3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95"/>
      <c r="J16" s="35"/>
      <c r="K16" s="38"/>
    </row>
    <row r="17" spans="2:11" s="1" customFormat="1" ht="14.45" customHeight="1" x14ac:dyDescent="0.3">
      <c r="B17" s="34"/>
      <c r="C17" s="35"/>
      <c r="D17" s="30" t="s">
        <v>32</v>
      </c>
      <c r="E17" s="35"/>
      <c r="F17" s="35"/>
      <c r="G17" s="35"/>
      <c r="H17" s="35"/>
      <c r="I17" s="96" t="s">
        <v>29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6" t="s">
        <v>31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95"/>
      <c r="J19" s="35"/>
      <c r="K19" s="38"/>
    </row>
    <row r="20" spans="2:11" s="1" customFormat="1" ht="14.45" customHeight="1" x14ac:dyDescent="0.3">
      <c r="B20" s="34"/>
      <c r="C20" s="35"/>
      <c r="D20" s="30" t="s">
        <v>34</v>
      </c>
      <c r="E20" s="35"/>
      <c r="F20" s="35"/>
      <c r="G20" s="35"/>
      <c r="H20" s="35"/>
      <c r="I20" s="96" t="s">
        <v>29</v>
      </c>
      <c r="J20" s="28" t="s">
        <v>3</v>
      </c>
      <c r="K20" s="38"/>
    </row>
    <row r="21" spans="2:11" s="1" customFormat="1" ht="18" customHeight="1" x14ac:dyDescent="0.3">
      <c r="B21" s="34"/>
      <c r="C21" s="35"/>
      <c r="D21" s="35"/>
      <c r="E21" s="28" t="s">
        <v>1862</v>
      </c>
      <c r="F21" s="35"/>
      <c r="G21" s="35"/>
      <c r="H21" s="35"/>
      <c r="I21" s="96" t="s">
        <v>31</v>
      </c>
      <c r="J21" s="28" t="s">
        <v>3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95"/>
      <c r="J22" s="35"/>
      <c r="K22" s="38"/>
    </row>
    <row r="23" spans="2:11" s="1" customFormat="1" ht="14.45" customHeight="1" x14ac:dyDescent="0.3">
      <c r="B23" s="34"/>
      <c r="C23" s="35"/>
      <c r="D23" s="30" t="s">
        <v>37</v>
      </c>
      <c r="E23" s="35"/>
      <c r="F23" s="35"/>
      <c r="G23" s="35"/>
      <c r="H23" s="35"/>
      <c r="I23" s="95"/>
      <c r="J23" s="35"/>
      <c r="K23" s="38"/>
    </row>
    <row r="24" spans="2:11" s="6" customFormat="1" ht="22.5" customHeight="1" x14ac:dyDescent="0.3">
      <c r="B24" s="98"/>
      <c r="C24" s="99"/>
      <c r="D24" s="99"/>
      <c r="E24" s="241" t="s">
        <v>3</v>
      </c>
      <c r="F24" s="272"/>
      <c r="G24" s="272"/>
      <c r="H24" s="272"/>
      <c r="I24" s="100"/>
      <c r="J24" s="99"/>
      <c r="K24" s="101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9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103"/>
      <c r="J26" s="61"/>
      <c r="K26" s="104"/>
    </row>
    <row r="27" spans="2:11" s="1" customFormat="1" ht="25.35" customHeight="1" x14ac:dyDescent="0.3">
      <c r="B27" s="34"/>
      <c r="C27" s="35"/>
      <c r="D27" s="105" t="s">
        <v>38</v>
      </c>
      <c r="E27" s="35"/>
      <c r="F27" s="35"/>
      <c r="G27" s="35"/>
      <c r="H27" s="35"/>
      <c r="I27" s="95"/>
      <c r="J27" s="106">
        <f>ROUND(J86,0)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103"/>
      <c r="J28" s="61"/>
      <c r="K28" s="104"/>
    </row>
    <row r="29" spans="2:11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107" t="s">
        <v>39</v>
      </c>
      <c r="J29" s="39" t="s">
        <v>41</v>
      </c>
      <c r="K29" s="38"/>
    </row>
    <row r="30" spans="2:11" s="1" customFormat="1" ht="14.45" customHeight="1" x14ac:dyDescent="0.3">
      <c r="B30" s="34"/>
      <c r="C30" s="35"/>
      <c r="D30" s="42" t="s">
        <v>42</v>
      </c>
      <c r="E30" s="42" t="s">
        <v>43</v>
      </c>
      <c r="F30" s="108">
        <f>ROUND(SUM(BE86:BE106), 0)</f>
        <v>0</v>
      </c>
      <c r="G30" s="35"/>
      <c r="H30" s="35"/>
      <c r="I30" s="109">
        <v>0.21</v>
      </c>
      <c r="J30" s="108">
        <f>ROUND(ROUND((SUM(BE86:BE106)),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44</v>
      </c>
      <c r="F31" s="108">
        <f>ROUND(SUM(BF86:BF106), 0)</f>
        <v>0</v>
      </c>
      <c r="G31" s="35"/>
      <c r="H31" s="35"/>
      <c r="I31" s="109">
        <v>0.15</v>
      </c>
      <c r="J31" s="108">
        <f>ROUND(ROUND((SUM(BF86:BF106)),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45</v>
      </c>
      <c r="F32" s="108">
        <f>ROUND(SUM(BG86:BG106), 0)</f>
        <v>0</v>
      </c>
      <c r="G32" s="35"/>
      <c r="H32" s="35"/>
      <c r="I32" s="109">
        <v>0.21</v>
      </c>
      <c r="J32" s="108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46</v>
      </c>
      <c r="F33" s="108">
        <f>ROUND(SUM(BH86:BH106), 0)</f>
        <v>0</v>
      </c>
      <c r="G33" s="35"/>
      <c r="H33" s="35"/>
      <c r="I33" s="109">
        <v>0.15</v>
      </c>
      <c r="J33" s="108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47</v>
      </c>
      <c r="F34" s="108">
        <f>ROUND(SUM(BI86:BI106), 0)</f>
        <v>0</v>
      </c>
      <c r="G34" s="35"/>
      <c r="H34" s="35"/>
      <c r="I34" s="109">
        <v>0</v>
      </c>
      <c r="J34" s="108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95"/>
      <c r="J35" s="35"/>
      <c r="K35" s="38"/>
    </row>
    <row r="36" spans="2:11" s="1" customFormat="1" ht="25.35" customHeight="1" x14ac:dyDescent="0.3">
      <c r="B36" s="34"/>
      <c r="C36" s="110"/>
      <c r="D36" s="111" t="s">
        <v>48</v>
      </c>
      <c r="E36" s="64"/>
      <c r="F36" s="64"/>
      <c r="G36" s="112" t="s">
        <v>49</v>
      </c>
      <c r="H36" s="113" t="s">
        <v>50</v>
      </c>
      <c r="I36" s="114"/>
      <c r="J36" s="115">
        <f>SUM(J27:J34)</f>
        <v>0</v>
      </c>
      <c r="K36" s="116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17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118"/>
      <c r="J41" s="53"/>
      <c r="K41" s="119"/>
    </row>
    <row r="42" spans="2:11" s="1" customFormat="1" ht="36.950000000000003" customHeight="1" x14ac:dyDescent="0.3">
      <c r="B42" s="34"/>
      <c r="C42" s="23" t="s">
        <v>208</v>
      </c>
      <c r="D42" s="35"/>
      <c r="E42" s="35"/>
      <c r="F42" s="35"/>
      <c r="G42" s="35"/>
      <c r="H42" s="35"/>
      <c r="I42" s="9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95"/>
      <c r="J43" s="35"/>
      <c r="K43" s="38"/>
    </row>
    <row r="44" spans="2:11" s="1" customFormat="1" ht="14.45" customHeight="1" x14ac:dyDescent="0.3">
      <c r="B44" s="34"/>
      <c r="C44" s="30" t="s">
        <v>18</v>
      </c>
      <c r="D44" s="35"/>
      <c r="E44" s="35"/>
      <c r="F44" s="35"/>
      <c r="G44" s="35"/>
      <c r="H44" s="35"/>
      <c r="I44" s="95"/>
      <c r="J44" s="35"/>
      <c r="K44" s="38"/>
    </row>
    <row r="45" spans="2:11" s="1" customFormat="1" ht="22.5" customHeight="1" x14ac:dyDescent="0.3">
      <c r="B45" s="34"/>
      <c r="C45" s="35"/>
      <c r="D45" s="35"/>
      <c r="E45" s="270" t="str">
        <f>E7</f>
        <v>Zimní expozice žiraf síťovaných ZOO Dvůr Králové a.s</v>
      </c>
      <c r="F45" s="245"/>
      <c r="G45" s="245"/>
      <c r="H45" s="245"/>
      <c r="I45" s="95"/>
      <c r="J45" s="35"/>
      <c r="K45" s="38"/>
    </row>
    <row r="46" spans="2:11" s="1" customFormat="1" ht="14.45" customHeight="1" x14ac:dyDescent="0.3">
      <c r="B46" s="34"/>
      <c r="C46" s="30" t="s">
        <v>110</v>
      </c>
      <c r="D46" s="35"/>
      <c r="E46" s="35"/>
      <c r="F46" s="35"/>
      <c r="G46" s="35"/>
      <c r="H46" s="35"/>
      <c r="I46" s="95"/>
      <c r="J46" s="35"/>
      <c r="K46" s="38"/>
    </row>
    <row r="47" spans="2:11" s="1" customFormat="1" ht="23.25" customHeight="1" x14ac:dyDescent="0.3">
      <c r="B47" s="34"/>
      <c r="C47" s="35"/>
      <c r="D47" s="35"/>
      <c r="E47" s="271" t="str">
        <f>E9</f>
        <v>5 - Vedlejší náklady</v>
      </c>
      <c r="F47" s="245"/>
      <c r="G47" s="245"/>
      <c r="H47" s="245"/>
      <c r="I47" s="9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95"/>
      <c r="J48" s="35"/>
      <c r="K48" s="38"/>
    </row>
    <row r="49" spans="2:47" s="1" customFormat="1" ht="18" customHeight="1" x14ac:dyDescent="0.3">
      <c r="B49" s="34"/>
      <c r="C49" s="30" t="s">
        <v>22</v>
      </c>
      <c r="D49" s="35"/>
      <c r="E49" s="35"/>
      <c r="F49" s="28" t="str">
        <f>F12</f>
        <v>Dvůr Králové nad Labem</v>
      </c>
      <c r="G49" s="35"/>
      <c r="H49" s="35"/>
      <c r="I49" s="96" t="s">
        <v>24</v>
      </c>
      <c r="J49" s="97" t="str">
        <f>IF(J12="","",J12)</f>
        <v>30.6.2017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95"/>
      <c r="J50" s="35"/>
      <c r="K50" s="38"/>
    </row>
    <row r="51" spans="2:47" s="1" customFormat="1" x14ac:dyDescent="0.3">
      <c r="B51" s="34"/>
      <c r="C51" s="30" t="s">
        <v>28</v>
      </c>
      <c r="D51" s="35"/>
      <c r="E51" s="35"/>
      <c r="F51" s="28" t="str">
        <f>E15</f>
        <v>ZOO Dvůr Králové a.s., Štefánikova 1029, D.K.n.L.</v>
      </c>
      <c r="G51" s="35"/>
      <c r="H51" s="35"/>
      <c r="I51" s="96" t="s">
        <v>34</v>
      </c>
      <c r="J51" s="28" t="str">
        <f>E21</f>
        <v>JIKA-CZ s.r.o., Dlouhá 101, Hradec Králové 3</v>
      </c>
      <c r="K51" s="38"/>
    </row>
    <row r="52" spans="2:47" s="1" customFormat="1" ht="14.45" customHeight="1" x14ac:dyDescent="0.3">
      <c r="B52" s="34"/>
      <c r="C52" s="30" t="s">
        <v>32</v>
      </c>
      <c r="D52" s="35"/>
      <c r="E52" s="35"/>
      <c r="F52" s="28" t="str">
        <f>IF(E18="","",E18)</f>
        <v/>
      </c>
      <c r="G52" s="35"/>
      <c r="H52" s="35"/>
      <c r="I52" s="95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95"/>
      <c r="J53" s="35"/>
      <c r="K53" s="38"/>
    </row>
    <row r="54" spans="2:47" s="1" customFormat="1" ht="29.25" customHeight="1" x14ac:dyDescent="0.3">
      <c r="B54" s="34"/>
      <c r="C54" s="120" t="s">
        <v>209</v>
      </c>
      <c r="D54" s="110"/>
      <c r="E54" s="110"/>
      <c r="F54" s="110"/>
      <c r="G54" s="110"/>
      <c r="H54" s="110"/>
      <c r="I54" s="121"/>
      <c r="J54" s="122" t="s">
        <v>210</v>
      </c>
      <c r="K54" s="12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95"/>
      <c r="J55" s="35"/>
      <c r="K55" s="38"/>
    </row>
    <row r="56" spans="2:47" s="1" customFormat="1" ht="29.25" customHeight="1" x14ac:dyDescent="0.3">
      <c r="B56" s="34"/>
      <c r="C56" s="124" t="s">
        <v>211</v>
      </c>
      <c r="D56" s="35"/>
      <c r="E56" s="35"/>
      <c r="F56" s="35"/>
      <c r="G56" s="35"/>
      <c r="H56" s="35"/>
      <c r="I56" s="95"/>
      <c r="J56" s="106">
        <f>J86</f>
        <v>0</v>
      </c>
      <c r="K56" s="38"/>
      <c r="AU56" s="17" t="s">
        <v>212</v>
      </c>
    </row>
    <row r="57" spans="2:47" s="7" customFormat="1" ht="24.95" customHeight="1" x14ac:dyDescent="0.3">
      <c r="B57" s="125"/>
      <c r="C57" s="126"/>
      <c r="D57" s="127" t="s">
        <v>2331</v>
      </c>
      <c r="E57" s="128"/>
      <c r="F57" s="128"/>
      <c r="G57" s="128"/>
      <c r="H57" s="128"/>
      <c r="I57" s="129"/>
      <c r="J57" s="130">
        <f>J87</f>
        <v>0</v>
      </c>
      <c r="K57" s="131"/>
    </row>
    <row r="58" spans="2:47" s="8" customFormat="1" ht="19.899999999999999" customHeight="1" x14ac:dyDescent="0.3">
      <c r="B58" s="132"/>
      <c r="C58" s="133"/>
      <c r="D58" s="134" t="s">
        <v>2332</v>
      </c>
      <c r="E58" s="135"/>
      <c r="F58" s="135"/>
      <c r="G58" s="135"/>
      <c r="H58" s="135"/>
      <c r="I58" s="136"/>
      <c r="J58" s="137">
        <f>J88</f>
        <v>0</v>
      </c>
      <c r="K58" s="138"/>
    </row>
    <row r="59" spans="2:47" s="8" customFormat="1" ht="19.899999999999999" customHeight="1" x14ac:dyDescent="0.3">
      <c r="B59" s="132"/>
      <c r="C59" s="133"/>
      <c r="D59" s="134" t="s">
        <v>2333</v>
      </c>
      <c r="E59" s="135"/>
      <c r="F59" s="135"/>
      <c r="G59" s="135"/>
      <c r="H59" s="135"/>
      <c r="I59" s="136"/>
      <c r="J59" s="137">
        <f>J91</f>
        <v>0</v>
      </c>
      <c r="K59" s="138"/>
    </row>
    <row r="60" spans="2:47" s="8" customFormat="1" ht="19.899999999999999" customHeight="1" x14ac:dyDescent="0.3">
      <c r="B60" s="132"/>
      <c r="C60" s="133"/>
      <c r="D60" s="134" t="s">
        <v>2334</v>
      </c>
      <c r="E60" s="135"/>
      <c r="F60" s="135"/>
      <c r="G60" s="135"/>
      <c r="H60" s="135"/>
      <c r="I60" s="136"/>
      <c r="J60" s="137">
        <f>J93</f>
        <v>0</v>
      </c>
      <c r="K60" s="138"/>
    </row>
    <row r="61" spans="2:47" s="8" customFormat="1" ht="19.899999999999999" customHeight="1" x14ac:dyDescent="0.3">
      <c r="B61" s="132"/>
      <c r="C61" s="133"/>
      <c r="D61" s="134" t="s">
        <v>2335</v>
      </c>
      <c r="E61" s="135"/>
      <c r="F61" s="135"/>
      <c r="G61" s="135"/>
      <c r="H61" s="135"/>
      <c r="I61" s="136"/>
      <c r="J61" s="137">
        <f>J95</f>
        <v>0</v>
      </c>
      <c r="K61" s="138"/>
    </row>
    <row r="62" spans="2:47" s="8" customFormat="1" ht="19.899999999999999" customHeight="1" x14ac:dyDescent="0.3">
      <c r="B62" s="132"/>
      <c r="C62" s="133"/>
      <c r="D62" s="134" t="s">
        <v>2336</v>
      </c>
      <c r="E62" s="135"/>
      <c r="F62" s="135"/>
      <c r="G62" s="135"/>
      <c r="H62" s="135"/>
      <c r="I62" s="136"/>
      <c r="J62" s="137">
        <f>J97</f>
        <v>0</v>
      </c>
      <c r="K62" s="138"/>
    </row>
    <row r="63" spans="2:47" s="8" customFormat="1" ht="19.899999999999999" customHeight="1" x14ac:dyDescent="0.3">
      <c r="B63" s="132"/>
      <c r="C63" s="133"/>
      <c r="D63" s="134" t="s">
        <v>2337</v>
      </c>
      <c r="E63" s="135"/>
      <c r="F63" s="135"/>
      <c r="G63" s="135"/>
      <c r="H63" s="135"/>
      <c r="I63" s="136"/>
      <c r="J63" s="137">
        <f>J99</f>
        <v>0</v>
      </c>
      <c r="K63" s="138"/>
    </row>
    <row r="64" spans="2:47" s="8" customFormat="1" ht="19.899999999999999" customHeight="1" x14ac:dyDescent="0.3">
      <c r="B64" s="132"/>
      <c r="C64" s="133"/>
      <c r="D64" s="134" t="s">
        <v>2338</v>
      </c>
      <c r="E64" s="135"/>
      <c r="F64" s="135"/>
      <c r="G64" s="135"/>
      <c r="H64" s="135"/>
      <c r="I64" s="136"/>
      <c r="J64" s="137">
        <f>J101</f>
        <v>0</v>
      </c>
      <c r="K64" s="138"/>
    </row>
    <row r="65" spans="2:12" s="8" customFormat="1" ht="19.899999999999999" customHeight="1" x14ac:dyDescent="0.3">
      <c r="B65" s="132"/>
      <c r="C65" s="133"/>
      <c r="D65" s="134" t="s">
        <v>2339</v>
      </c>
      <c r="E65" s="135"/>
      <c r="F65" s="135"/>
      <c r="G65" s="135"/>
      <c r="H65" s="135"/>
      <c r="I65" s="136"/>
      <c r="J65" s="137">
        <f>J103</f>
        <v>0</v>
      </c>
      <c r="K65" s="138"/>
    </row>
    <row r="66" spans="2:12" s="8" customFormat="1" ht="19.899999999999999" customHeight="1" x14ac:dyDescent="0.3">
      <c r="B66" s="132"/>
      <c r="C66" s="133"/>
      <c r="D66" s="134" t="s">
        <v>2340</v>
      </c>
      <c r="E66" s="135"/>
      <c r="F66" s="135"/>
      <c r="G66" s="135"/>
      <c r="H66" s="135"/>
      <c r="I66" s="136"/>
      <c r="J66" s="137">
        <f>J105</f>
        <v>0</v>
      </c>
      <c r="K66" s="138"/>
    </row>
    <row r="67" spans="2:12" s="1" customFormat="1" ht="21.75" customHeight="1" x14ac:dyDescent="0.3">
      <c r="B67" s="34"/>
      <c r="C67" s="35"/>
      <c r="D67" s="35"/>
      <c r="E67" s="35"/>
      <c r="F67" s="35"/>
      <c r="G67" s="35"/>
      <c r="H67" s="35"/>
      <c r="I67" s="95"/>
      <c r="J67" s="35"/>
      <c r="K67" s="38"/>
    </row>
    <row r="68" spans="2:12" s="1" customFormat="1" ht="6.95" customHeight="1" x14ac:dyDescent="0.3">
      <c r="B68" s="49"/>
      <c r="C68" s="50"/>
      <c r="D68" s="50"/>
      <c r="E68" s="50"/>
      <c r="F68" s="50"/>
      <c r="G68" s="50"/>
      <c r="H68" s="50"/>
      <c r="I68" s="117"/>
      <c r="J68" s="50"/>
      <c r="K68" s="51"/>
    </row>
    <row r="72" spans="2:12" s="1" customFormat="1" ht="6.95" customHeight="1" x14ac:dyDescent="0.3">
      <c r="B72" s="52"/>
      <c r="C72" s="53"/>
      <c r="D72" s="53"/>
      <c r="E72" s="53"/>
      <c r="F72" s="53"/>
      <c r="G72" s="53"/>
      <c r="H72" s="53"/>
      <c r="I72" s="118"/>
      <c r="J72" s="53"/>
      <c r="K72" s="53"/>
      <c r="L72" s="34"/>
    </row>
    <row r="73" spans="2:12" s="1" customFormat="1" ht="36.950000000000003" customHeight="1" x14ac:dyDescent="0.3">
      <c r="B73" s="34"/>
      <c r="C73" s="54" t="s">
        <v>238</v>
      </c>
      <c r="L73" s="34"/>
    </row>
    <row r="74" spans="2:12" s="1" customFormat="1" ht="6.95" customHeight="1" x14ac:dyDescent="0.3">
      <c r="B74" s="34"/>
      <c r="L74" s="34"/>
    </row>
    <row r="75" spans="2:12" s="1" customFormat="1" ht="14.45" customHeight="1" x14ac:dyDescent="0.3">
      <c r="B75" s="34"/>
      <c r="C75" s="56" t="s">
        <v>18</v>
      </c>
      <c r="L75" s="34"/>
    </row>
    <row r="76" spans="2:12" s="1" customFormat="1" ht="22.5" customHeight="1" x14ac:dyDescent="0.3">
      <c r="B76" s="34"/>
      <c r="E76" s="273" t="str">
        <f>E7</f>
        <v>Zimní expozice žiraf síťovaných ZOO Dvůr Králové a.s</v>
      </c>
      <c r="F76" s="235"/>
      <c r="G76" s="235"/>
      <c r="H76" s="235"/>
      <c r="L76" s="34"/>
    </row>
    <row r="77" spans="2:12" s="1" customFormat="1" ht="14.45" customHeight="1" x14ac:dyDescent="0.3">
      <c r="B77" s="34"/>
      <c r="C77" s="56" t="s">
        <v>110</v>
      </c>
      <c r="L77" s="34"/>
    </row>
    <row r="78" spans="2:12" s="1" customFormat="1" ht="23.25" customHeight="1" x14ac:dyDescent="0.3">
      <c r="B78" s="34"/>
      <c r="E78" s="253" t="str">
        <f>E9</f>
        <v>5 - Vedlejší náklady</v>
      </c>
      <c r="F78" s="235"/>
      <c r="G78" s="235"/>
      <c r="H78" s="235"/>
      <c r="L78" s="34"/>
    </row>
    <row r="79" spans="2:12" s="1" customFormat="1" ht="6.95" customHeight="1" x14ac:dyDescent="0.3">
      <c r="B79" s="34"/>
      <c r="L79" s="34"/>
    </row>
    <row r="80" spans="2:12" s="1" customFormat="1" ht="18" customHeight="1" x14ac:dyDescent="0.3">
      <c r="B80" s="34"/>
      <c r="C80" s="56" t="s">
        <v>22</v>
      </c>
      <c r="F80" s="139" t="str">
        <f>F12</f>
        <v>Dvůr Králové nad Labem</v>
      </c>
      <c r="I80" s="140" t="s">
        <v>24</v>
      </c>
      <c r="J80" s="60" t="str">
        <f>IF(J12="","",J12)</f>
        <v>30.6.2017</v>
      </c>
      <c r="L80" s="34"/>
    </row>
    <row r="81" spans="2:65" s="1" customFormat="1" ht="6.95" customHeight="1" x14ac:dyDescent="0.3">
      <c r="B81" s="34"/>
      <c r="L81" s="34"/>
    </row>
    <row r="82" spans="2:65" s="1" customFormat="1" x14ac:dyDescent="0.3">
      <c r="B82" s="34"/>
      <c r="C82" s="56" t="s">
        <v>28</v>
      </c>
      <c r="F82" s="139" t="str">
        <f>E15</f>
        <v>ZOO Dvůr Králové a.s., Štefánikova 1029, D.K.n.L.</v>
      </c>
      <c r="I82" s="140" t="s">
        <v>34</v>
      </c>
      <c r="J82" s="139" t="str">
        <f>E21</f>
        <v>JIKA-CZ s.r.o., Dlouhá 101, Hradec Králové 3</v>
      </c>
      <c r="L82" s="34"/>
    </row>
    <row r="83" spans="2:65" s="1" customFormat="1" ht="14.45" customHeight="1" x14ac:dyDescent="0.3">
      <c r="B83" s="34"/>
      <c r="C83" s="56" t="s">
        <v>32</v>
      </c>
      <c r="F83" s="139" t="str">
        <f>IF(E18="","",E18)</f>
        <v/>
      </c>
      <c r="L83" s="34"/>
    </row>
    <row r="84" spans="2:65" s="1" customFormat="1" ht="10.35" customHeight="1" x14ac:dyDescent="0.3">
      <c r="B84" s="34"/>
      <c r="L84" s="34"/>
    </row>
    <row r="85" spans="2:65" s="9" customFormat="1" ht="29.25" customHeight="1" x14ac:dyDescent="0.3">
      <c r="B85" s="141"/>
      <c r="C85" s="142" t="s">
        <v>239</v>
      </c>
      <c r="D85" s="143" t="s">
        <v>57</v>
      </c>
      <c r="E85" s="143" t="s">
        <v>53</v>
      </c>
      <c r="F85" s="143" t="s">
        <v>240</v>
      </c>
      <c r="G85" s="143" t="s">
        <v>241</v>
      </c>
      <c r="H85" s="143" t="s">
        <v>242</v>
      </c>
      <c r="I85" s="144" t="s">
        <v>243</v>
      </c>
      <c r="J85" s="143" t="s">
        <v>210</v>
      </c>
      <c r="K85" s="145" t="s">
        <v>244</v>
      </c>
      <c r="L85" s="141"/>
      <c r="M85" s="66" t="s">
        <v>245</v>
      </c>
      <c r="N85" s="67" t="s">
        <v>42</v>
      </c>
      <c r="O85" s="67" t="s">
        <v>246</v>
      </c>
      <c r="P85" s="67" t="s">
        <v>247</v>
      </c>
      <c r="Q85" s="67" t="s">
        <v>248</v>
      </c>
      <c r="R85" s="67" t="s">
        <v>249</v>
      </c>
      <c r="S85" s="67" t="s">
        <v>250</v>
      </c>
      <c r="T85" s="68" t="s">
        <v>251</v>
      </c>
    </row>
    <row r="86" spans="2:65" s="1" customFormat="1" ht="29.25" customHeight="1" x14ac:dyDescent="0.35">
      <c r="B86" s="34"/>
      <c r="C86" s="70" t="s">
        <v>211</v>
      </c>
      <c r="J86" s="146">
        <f>BK86</f>
        <v>0</v>
      </c>
      <c r="L86" s="34"/>
      <c r="M86" s="69"/>
      <c r="N86" s="61"/>
      <c r="O86" s="61"/>
      <c r="P86" s="147">
        <f>P87</f>
        <v>0</v>
      </c>
      <c r="Q86" s="61"/>
      <c r="R86" s="147">
        <f>R87</f>
        <v>0</v>
      </c>
      <c r="S86" s="61"/>
      <c r="T86" s="148">
        <f>T87</f>
        <v>0</v>
      </c>
      <c r="AT86" s="17" t="s">
        <v>71</v>
      </c>
      <c r="AU86" s="17" t="s">
        <v>212</v>
      </c>
      <c r="BK86" s="149">
        <f>BK87</f>
        <v>0</v>
      </c>
    </row>
    <row r="87" spans="2:65" s="10" customFormat="1" ht="37.35" customHeight="1" x14ac:dyDescent="0.35">
      <c r="B87" s="150"/>
      <c r="D87" s="151" t="s">
        <v>71</v>
      </c>
      <c r="E87" s="152" t="s">
        <v>2341</v>
      </c>
      <c r="F87" s="152" t="s">
        <v>2342</v>
      </c>
      <c r="I87" s="153"/>
      <c r="J87" s="154">
        <f>BK87</f>
        <v>0</v>
      </c>
      <c r="L87" s="150"/>
      <c r="M87" s="155"/>
      <c r="N87" s="156"/>
      <c r="O87" s="156"/>
      <c r="P87" s="157">
        <f>P88+P91+P93+P95+P97+P99+P101+P103+P105</f>
        <v>0</v>
      </c>
      <c r="Q87" s="156"/>
      <c r="R87" s="157">
        <f>R88+R91+R93+R95+R97+R99+R101+R103+R105</f>
        <v>0</v>
      </c>
      <c r="S87" s="156"/>
      <c r="T87" s="158">
        <f>T88+T91+T93+T95+T97+T99+T101+T103+T105</f>
        <v>0</v>
      </c>
      <c r="AR87" s="151" t="s">
        <v>88</v>
      </c>
      <c r="AT87" s="159" t="s">
        <v>71</v>
      </c>
      <c r="AU87" s="159" t="s">
        <v>72</v>
      </c>
      <c r="AY87" s="151" t="s">
        <v>254</v>
      </c>
      <c r="BK87" s="160">
        <f>BK88+BK91+BK93+BK95+BK97+BK99+BK101+BK103+BK105</f>
        <v>0</v>
      </c>
    </row>
    <row r="88" spans="2:65" s="10" customFormat="1" ht="19.899999999999999" customHeight="1" x14ac:dyDescent="0.3">
      <c r="B88" s="150"/>
      <c r="D88" s="161" t="s">
        <v>71</v>
      </c>
      <c r="E88" s="162" t="s">
        <v>2343</v>
      </c>
      <c r="F88" s="162" t="s">
        <v>2344</v>
      </c>
      <c r="I88" s="153"/>
      <c r="J88" s="163">
        <f>BK88</f>
        <v>0</v>
      </c>
      <c r="L88" s="150"/>
      <c r="M88" s="155"/>
      <c r="N88" s="156"/>
      <c r="O88" s="156"/>
      <c r="P88" s="157">
        <f>SUM(P89:P90)</f>
        <v>0</v>
      </c>
      <c r="Q88" s="156"/>
      <c r="R88" s="157">
        <f>SUM(R89:R90)</f>
        <v>0</v>
      </c>
      <c r="S88" s="156"/>
      <c r="T88" s="158">
        <f>SUM(T89:T90)</f>
        <v>0</v>
      </c>
      <c r="AR88" s="151" t="s">
        <v>88</v>
      </c>
      <c r="AT88" s="159" t="s">
        <v>71</v>
      </c>
      <c r="AU88" s="159" t="s">
        <v>9</v>
      </c>
      <c r="AY88" s="151" t="s">
        <v>254</v>
      </c>
      <c r="BK88" s="160">
        <f>SUM(BK89:BK90)</f>
        <v>0</v>
      </c>
    </row>
    <row r="89" spans="2:65" s="1" customFormat="1" ht="22.5" customHeight="1" x14ac:dyDescent="0.3">
      <c r="B89" s="164"/>
      <c r="C89" s="165" t="s">
        <v>9</v>
      </c>
      <c r="D89" s="165" t="s">
        <v>256</v>
      </c>
      <c r="E89" s="166" t="s">
        <v>2345</v>
      </c>
      <c r="F89" s="167" t="s">
        <v>2344</v>
      </c>
      <c r="G89" s="168" t="s">
        <v>2346</v>
      </c>
      <c r="H89" s="169">
        <v>1</v>
      </c>
      <c r="I89" s="170"/>
      <c r="J89" s="171">
        <f>ROUND(I89*H89,0)</f>
        <v>0</v>
      </c>
      <c r="K89" s="167" t="s">
        <v>260</v>
      </c>
      <c r="L89" s="34"/>
      <c r="M89" s="172" t="s">
        <v>3</v>
      </c>
      <c r="N89" s="173" t="s">
        <v>43</v>
      </c>
      <c r="O89" s="35"/>
      <c r="P89" s="174">
        <f>O89*H89</f>
        <v>0</v>
      </c>
      <c r="Q89" s="174">
        <v>0</v>
      </c>
      <c r="R89" s="174">
        <f>Q89*H89</f>
        <v>0</v>
      </c>
      <c r="S89" s="174">
        <v>0</v>
      </c>
      <c r="T89" s="175">
        <f>S89*H89</f>
        <v>0</v>
      </c>
      <c r="AR89" s="17" t="s">
        <v>2347</v>
      </c>
      <c r="AT89" s="17" t="s">
        <v>256</v>
      </c>
      <c r="AU89" s="17" t="s">
        <v>79</v>
      </c>
      <c r="AY89" s="17" t="s">
        <v>254</v>
      </c>
      <c r="BE89" s="176">
        <f>IF(N89="základní",J89,0)</f>
        <v>0</v>
      </c>
      <c r="BF89" s="176">
        <f>IF(N89="snížená",J89,0)</f>
        <v>0</v>
      </c>
      <c r="BG89" s="176">
        <f>IF(N89="zákl. přenesená",J89,0)</f>
        <v>0</v>
      </c>
      <c r="BH89" s="176">
        <f>IF(N89="sníž. přenesená",J89,0)</f>
        <v>0</v>
      </c>
      <c r="BI89" s="176">
        <f>IF(N89="nulová",J89,0)</f>
        <v>0</v>
      </c>
      <c r="BJ89" s="17" t="s">
        <v>9</v>
      </c>
      <c r="BK89" s="176">
        <f>ROUND(I89*H89,0)</f>
        <v>0</v>
      </c>
      <c r="BL89" s="17" t="s">
        <v>2347</v>
      </c>
      <c r="BM89" s="17" t="s">
        <v>2348</v>
      </c>
    </row>
    <row r="90" spans="2:65" s="1" customFormat="1" ht="22.5" customHeight="1" x14ac:dyDescent="0.3">
      <c r="B90" s="164"/>
      <c r="C90" s="165" t="s">
        <v>79</v>
      </c>
      <c r="D90" s="165" t="s">
        <v>256</v>
      </c>
      <c r="E90" s="166" t="s">
        <v>2349</v>
      </c>
      <c r="F90" s="167" t="s">
        <v>2350</v>
      </c>
      <c r="G90" s="168" t="s">
        <v>2346</v>
      </c>
      <c r="H90" s="169">
        <v>1</v>
      </c>
      <c r="I90" s="170"/>
      <c r="J90" s="171">
        <f>ROUND(I90*H90,0)</f>
        <v>0</v>
      </c>
      <c r="K90" s="167" t="s">
        <v>3</v>
      </c>
      <c r="L90" s="34"/>
      <c r="M90" s="172" t="s">
        <v>3</v>
      </c>
      <c r="N90" s="173" t="s">
        <v>43</v>
      </c>
      <c r="O90" s="35"/>
      <c r="P90" s="174">
        <f>O90*H90</f>
        <v>0</v>
      </c>
      <c r="Q90" s="174">
        <v>0</v>
      </c>
      <c r="R90" s="174">
        <f>Q90*H90</f>
        <v>0</v>
      </c>
      <c r="S90" s="174">
        <v>0</v>
      </c>
      <c r="T90" s="175">
        <f>S90*H90</f>
        <v>0</v>
      </c>
      <c r="AR90" s="17" t="s">
        <v>2347</v>
      </c>
      <c r="AT90" s="17" t="s">
        <v>256</v>
      </c>
      <c r="AU90" s="17" t="s">
        <v>79</v>
      </c>
      <c r="AY90" s="17" t="s">
        <v>254</v>
      </c>
      <c r="BE90" s="176">
        <f>IF(N90="základní",J90,0)</f>
        <v>0</v>
      </c>
      <c r="BF90" s="176">
        <f>IF(N90="snížená",J90,0)</f>
        <v>0</v>
      </c>
      <c r="BG90" s="176">
        <f>IF(N90="zákl. přenesená",J90,0)</f>
        <v>0</v>
      </c>
      <c r="BH90" s="176">
        <f>IF(N90="sníž. přenesená",J90,0)</f>
        <v>0</v>
      </c>
      <c r="BI90" s="176">
        <f>IF(N90="nulová",J90,0)</f>
        <v>0</v>
      </c>
      <c r="BJ90" s="17" t="s">
        <v>9</v>
      </c>
      <c r="BK90" s="176">
        <f>ROUND(I90*H90,0)</f>
        <v>0</v>
      </c>
      <c r="BL90" s="17" t="s">
        <v>2347</v>
      </c>
      <c r="BM90" s="17" t="s">
        <v>2351</v>
      </c>
    </row>
    <row r="91" spans="2:65" s="10" customFormat="1" ht="29.85" customHeight="1" x14ac:dyDescent="0.3">
      <c r="B91" s="150"/>
      <c r="D91" s="161" t="s">
        <v>71</v>
      </c>
      <c r="E91" s="162" t="s">
        <v>2352</v>
      </c>
      <c r="F91" s="162" t="s">
        <v>2353</v>
      </c>
      <c r="I91" s="153"/>
      <c r="J91" s="163">
        <f>BK91</f>
        <v>0</v>
      </c>
      <c r="L91" s="150"/>
      <c r="M91" s="155"/>
      <c r="N91" s="156"/>
      <c r="O91" s="156"/>
      <c r="P91" s="157">
        <f>P92</f>
        <v>0</v>
      </c>
      <c r="Q91" s="156"/>
      <c r="R91" s="157">
        <f>R92</f>
        <v>0</v>
      </c>
      <c r="S91" s="156"/>
      <c r="T91" s="158">
        <f>T92</f>
        <v>0</v>
      </c>
      <c r="AR91" s="151" t="s">
        <v>88</v>
      </c>
      <c r="AT91" s="159" t="s">
        <v>71</v>
      </c>
      <c r="AU91" s="159" t="s">
        <v>9</v>
      </c>
      <c r="AY91" s="151" t="s">
        <v>254</v>
      </c>
      <c r="BK91" s="160">
        <f>BK92</f>
        <v>0</v>
      </c>
    </row>
    <row r="92" spans="2:65" s="1" customFormat="1" ht="22.5" customHeight="1" x14ac:dyDescent="0.3">
      <c r="B92" s="164"/>
      <c r="C92" s="165" t="s">
        <v>82</v>
      </c>
      <c r="D92" s="165" t="s">
        <v>256</v>
      </c>
      <c r="E92" s="166" t="s">
        <v>2354</v>
      </c>
      <c r="F92" s="167" t="s">
        <v>2353</v>
      </c>
      <c r="G92" s="168" t="s">
        <v>2346</v>
      </c>
      <c r="H92" s="169">
        <v>1</v>
      </c>
      <c r="I92" s="170"/>
      <c r="J92" s="171">
        <f>ROUND(I92*H92,0)</f>
        <v>0</v>
      </c>
      <c r="K92" s="167" t="s">
        <v>260</v>
      </c>
      <c r="L92" s="34"/>
      <c r="M92" s="172" t="s">
        <v>3</v>
      </c>
      <c r="N92" s="173" t="s">
        <v>43</v>
      </c>
      <c r="O92" s="35"/>
      <c r="P92" s="174">
        <f>O92*H92</f>
        <v>0</v>
      </c>
      <c r="Q92" s="174">
        <v>0</v>
      </c>
      <c r="R92" s="174">
        <f>Q92*H92</f>
        <v>0</v>
      </c>
      <c r="S92" s="174">
        <v>0</v>
      </c>
      <c r="T92" s="175">
        <f>S92*H92</f>
        <v>0</v>
      </c>
      <c r="AR92" s="17" t="s">
        <v>2347</v>
      </c>
      <c r="AT92" s="17" t="s">
        <v>256</v>
      </c>
      <c r="AU92" s="17" t="s">
        <v>79</v>
      </c>
      <c r="AY92" s="17" t="s">
        <v>254</v>
      </c>
      <c r="BE92" s="176">
        <f>IF(N92="základní",J92,0)</f>
        <v>0</v>
      </c>
      <c r="BF92" s="176">
        <f>IF(N92="snížená",J92,0)</f>
        <v>0</v>
      </c>
      <c r="BG92" s="176">
        <f>IF(N92="zákl. přenesená",J92,0)</f>
        <v>0</v>
      </c>
      <c r="BH92" s="176">
        <f>IF(N92="sníž. přenesená",J92,0)</f>
        <v>0</v>
      </c>
      <c r="BI92" s="176">
        <f>IF(N92="nulová",J92,0)</f>
        <v>0</v>
      </c>
      <c r="BJ92" s="17" t="s">
        <v>9</v>
      </c>
      <c r="BK92" s="176">
        <f>ROUND(I92*H92,0)</f>
        <v>0</v>
      </c>
      <c r="BL92" s="17" t="s">
        <v>2347</v>
      </c>
      <c r="BM92" s="17" t="s">
        <v>2355</v>
      </c>
    </row>
    <row r="93" spans="2:65" s="10" customFormat="1" ht="29.85" customHeight="1" x14ac:dyDescent="0.3">
      <c r="B93" s="150"/>
      <c r="D93" s="161" t="s">
        <v>71</v>
      </c>
      <c r="E93" s="162" t="s">
        <v>2356</v>
      </c>
      <c r="F93" s="162" t="s">
        <v>2357</v>
      </c>
      <c r="I93" s="153"/>
      <c r="J93" s="163">
        <f>BK93</f>
        <v>0</v>
      </c>
      <c r="L93" s="150"/>
      <c r="M93" s="155"/>
      <c r="N93" s="156"/>
      <c r="O93" s="156"/>
      <c r="P93" s="157">
        <f>P94</f>
        <v>0</v>
      </c>
      <c r="Q93" s="156"/>
      <c r="R93" s="157">
        <f>R94</f>
        <v>0</v>
      </c>
      <c r="S93" s="156"/>
      <c r="T93" s="158">
        <f>T94</f>
        <v>0</v>
      </c>
      <c r="AR93" s="151" t="s">
        <v>88</v>
      </c>
      <c r="AT93" s="159" t="s">
        <v>71</v>
      </c>
      <c r="AU93" s="159" t="s">
        <v>9</v>
      </c>
      <c r="AY93" s="151" t="s">
        <v>254</v>
      </c>
      <c r="BK93" s="160">
        <f>BK94</f>
        <v>0</v>
      </c>
    </row>
    <row r="94" spans="2:65" s="1" customFormat="1" ht="22.5" customHeight="1" x14ac:dyDescent="0.3">
      <c r="B94" s="164"/>
      <c r="C94" s="165" t="s">
        <v>85</v>
      </c>
      <c r="D94" s="165" t="s">
        <v>256</v>
      </c>
      <c r="E94" s="166" t="s">
        <v>2358</v>
      </c>
      <c r="F94" s="167" t="s">
        <v>2357</v>
      </c>
      <c r="G94" s="168" t="s">
        <v>2346</v>
      </c>
      <c r="H94" s="169">
        <v>1</v>
      </c>
      <c r="I94" s="170"/>
      <c r="J94" s="171">
        <f>ROUND(I94*H94,0)</f>
        <v>0</v>
      </c>
      <c r="K94" s="167" t="s">
        <v>260</v>
      </c>
      <c r="L94" s="34"/>
      <c r="M94" s="172" t="s">
        <v>3</v>
      </c>
      <c r="N94" s="173" t="s">
        <v>43</v>
      </c>
      <c r="O94" s="35"/>
      <c r="P94" s="174">
        <f>O94*H94</f>
        <v>0</v>
      </c>
      <c r="Q94" s="174">
        <v>0</v>
      </c>
      <c r="R94" s="174">
        <f>Q94*H94</f>
        <v>0</v>
      </c>
      <c r="S94" s="174">
        <v>0</v>
      </c>
      <c r="T94" s="175">
        <f>S94*H94</f>
        <v>0</v>
      </c>
      <c r="AR94" s="17" t="s">
        <v>2347</v>
      </c>
      <c r="AT94" s="17" t="s">
        <v>256</v>
      </c>
      <c r="AU94" s="17" t="s">
        <v>79</v>
      </c>
      <c r="AY94" s="17" t="s">
        <v>254</v>
      </c>
      <c r="BE94" s="176">
        <f>IF(N94="základní",J94,0)</f>
        <v>0</v>
      </c>
      <c r="BF94" s="176">
        <f>IF(N94="snížená",J94,0)</f>
        <v>0</v>
      </c>
      <c r="BG94" s="176">
        <f>IF(N94="zákl. přenesená",J94,0)</f>
        <v>0</v>
      </c>
      <c r="BH94" s="176">
        <f>IF(N94="sníž. přenesená",J94,0)</f>
        <v>0</v>
      </c>
      <c r="BI94" s="176">
        <f>IF(N94="nulová",J94,0)</f>
        <v>0</v>
      </c>
      <c r="BJ94" s="17" t="s">
        <v>9</v>
      </c>
      <c r="BK94" s="176">
        <f>ROUND(I94*H94,0)</f>
        <v>0</v>
      </c>
      <c r="BL94" s="17" t="s">
        <v>2347</v>
      </c>
      <c r="BM94" s="17" t="s">
        <v>2359</v>
      </c>
    </row>
    <row r="95" spans="2:65" s="10" customFormat="1" ht="29.85" customHeight="1" x14ac:dyDescent="0.3">
      <c r="B95" s="150"/>
      <c r="D95" s="161" t="s">
        <v>71</v>
      </c>
      <c r="E95" s="162" t="s">
        <v>2360</v>
      </c>
      <c r="F95" s="162" t="s">
        <v>2361</v>
      </c>
      <c r="I95" s="153"/>
      <c r="J95" s="163">
        <f>BK95</f>
        <v>0</v>
      </c>
      <c r="L95" s="150"/>
      <c r="M95" s="155"/>
      <c r="N95" s="156"/>
      <c r="O95" s="156"/>
      <c r="P95" s="157">
        <f>P96</f>
        <v>0</v>
      </c>
      <c r="Q95" s="156"/>
      <c r="R95" s="157">
        <f>R96</f>
        <v>0</v>
      </c>
      <c r="S95" s="156"/>
      <c r="T95" s="158">
        <f>T96</f>
        <v>0</v>
      </c>
      <c r="AR95" s="151" t="s">
        <v>88</v>
      </c>
      <c r="AT95" s="159" t="s">
        <v>71</v>
      </c>
      <c r="AU95" s="159" t="s">
        <v>9</v>
      </c>
      <c r="AY95" s="151" t="s">
        <v>254</v>
      </c>
      <c r="BK95" s="160">
        <f>BK96</f>
        <v>0</v>
      </c>
    </row>
    <row r="96" spans="2:65" s="1" customFormat="1" ht="22.5" customHeight="1" x14ac:dyDescent="0.3">
      <c r="B96" s="164"/>
      <c r="C96" s="165" t="s">
        <v>88</v>
      </c>
      <c r="D96" s="165" t="s">
        <v>256</v>
      </c>
      <c r="E96" s="166" t="s">
        <v>2362</v>
      </c>
      <c r="F96" s="167" t="s">
        <v>2361</v>
      </c>
      <c r="G96" s="168" t="s">
        <v>2346</v>
      </c>
      <c r="H96" s="169">
        <v>1</v>
      </c>
      <c r="I96" s="170"/>
      <c r="J96" s="171">
        <f>ROUND(I96*H96,0)</f>
        <v>0</v>
      </c>
      <c r="K96" s="167" t="s">
        <v>260</v>
      </c>
      <c r="L96" s="34"/>
      <c r="M96" s="172" t="s">
        <v>3</v>
      </c>
      <c r="N96" s="173" t="s">
        <v>43</v>
      </c>
      <c r="O96" s="35"/>
      <c r="P96" s="174">
        <f>O96*H96</f>
        <v>0</v>
      </c>
      <c r="Q96" s="174">
        <v>0</v>
      </c>
      <c r="R96" s="174">
        <f>Q96*H96</f>
        <v>0</v>
      </c>
      <c r="S96" s="174">
        <v>0</v>
      </c>
      <c r="T96" s="175">
        <f>S96*H96</f>
        <v>0</v>
      </c>
      <c r="AR96" s="17" t="s">
        <v>2347</v>
      </c>
      <c r="AT96" s="17" t="s">
        <v>256</v>
      </c>
      <c r="AU96" s="17" t="s">
        <v>79</v>
      </c>
      <c r="AY96" s="17" t="s">
        <v>254</v>
      </c>
      <c r="BE96" s="176">
        <f>IF(N96="základní",J96,0)</f>
        <v>0</v>
      </c>
      <c r="BF96" s="176">
        <f>IF(N96="snížená",J96,0)</f>
        <v>0</v>
      </c>
      <c r="BG96" s="176">
        <f>IF(N96="zákl. přenesená",J96,0)</f>
        <v>0</v>
      </c>
      <c r="BH96" s="176">
        <f>IF(N96="sníž. přenesená",J96,0)</f>
        <v>0</v>
      </c>
      <c r="BI96" s="176">
        <f>IF(N96="nulová",J96,0)</f>
        <v>0</v>
      </c>
      <c r="BJ96" s="17" t="s">
        <v>9</v>
      </c>
      <c r="BK96" s="176">
        <f>ROUND(I96*H96,0)</f>
        <v>0</v>
      </c>
      <c r="BL96" s="17" t="s">
        <v>2347</v>
      </c>
      <c r="BM96" s="17" t="s">
        <v>2363</v>
      </c>
    </row>
    <row r="97" spans="2:65" s="10" customFormat="1" ht="29.85" customHeight="1" x14ac:dyDescent="0.3">
      <c r="B97" s="150"/>
      <c r="D97" s="161" t="s">
        <v>71</v>
      </c>
      <c r="E97" s="162" t="s">
        <v>2364</v>
      </c>
      <c r="F97" s="162" t="s">
        <v>2365</v>
      </c>
      <c r="I97" s="153"/>
      <c r="J97" s="163">
        <f>BK97</f>
        <v>0</v>
      </c>
      <c r="L97" s="150"/>
      <c r="M97" s="155"/>
      <c r="N97" s="156"/>
      <c r="O97" s="156"/>
      <c r="P97" s="157">
        <f>P98</f>
        <v>0</v>
      </c>
      <c r="Q97" s="156"/>
      <c r="R97" s="157">
        <f>R98</f>
        <v>0</v>
      </c>
      <c r="S97" s="156"/>
      <c r="T97" s="158">
        <f>T98</f>
        <v>0</v>
      </c>
      <c r="AR97" s="151" t="s">
        <v>88</v>
      </c>
      <c r="AT97" s="159" t="s">
        <v>71</v>
      </c>
      <c r="AU97" s="159" t="s">
        <v>9</v>
      </c>
      <c r="AY97" s="151" t="s">
        <v>254</v>
      </c>
      <c r="BK97" s="160">
        <f>BK98</f>
        <v>0</v>
      </c>
    </row>
    <row r="98" spans="2:65" s="1" customFormat="1" ht="22.5" customHeight="1" x14ac:dyDescent="0.3">
      <c r="B98" s="164"/>
      <c r="C98" s="165" t="s">
        <v>327</v>
      </c>
      <c r="D98" s="165" t="s">
        <v>256</v>
      </c>
      <c r="E98" s="166" t="s">
        <v>2366</v>
      </c>
      <c r="F98" s="167" t="s">
        <v>2365</v>
      </c>
      <c r="G98" s="168" t="s">
        <v>2346</v>
      </c>
      <c r="H98" s="169">
        <v>1</v>
      </c>
      <c r="I98" s="170"/>
      <c r="J98" s="171">
        <f>ROUND(I98*H98,0)</f>
        <v>0</v>
      </c>
      <c r="K98" s="167" t="s">
        <v>260</v>
      </c>
      <c r="L98" s="34"/>
      <c r="M98" s="172" t="s">
        <v>3</v>
      </c>
      <c r="N98" s="173" t="s">
        <v>43</v>
      </c>
      <c r="O98" s="35"/>
      <c r="P98" s="174">
        <f>O98*H98</f>
        <v>0</v>
      </c>
      <c r="Q98" s="174">
        <v>0</v>
      </c>
      <c r="R98" s="174">
        <f>Q98*H98</f>
        <v>0</v>
      </c>
      <c r="S98" s="174">
        <v>0</v>
      </c>
      <c r="T98" s="175">
        <f>S98*H98</f>
        <v>0</v>
      </c>
      <c r="AR98" s="17" t="s">
        <v>2347</v>
      </c>
      <c r="AT98" s="17" t="s">
        <v>256</v>
      </c>
      <c r="AU98" s="17" t="s">
        <v>79</v>
      </c>
      <c r="AY98" s="17" t="s">
        <v>254</v>
      </c>
      <c r="BE98" s="176">
        <f>IF(N98="základní",J98,0)</f>
        <v>0</v>
      </c>
      <c r="BF98" s="176">
        <f>IF(N98="snížená",J98,0)</f>
        <v>0</v>
      </c>
      <c r="BG98" s="176">
        <f>IF(N98="zákl. přenesená",J98,0)</f>
        <v>0</v>
      </c>
      <c r="BH98" s="176">
        <f>IF(N98="sníž. přenesená",J98,0)</f>
        <v>0</v>
      </c>
      <c r="BI98" s="176">
        <f>IF(N98="nulová",J98,0)</f>
        <v>0</v>
      </c>
      <c r="BJ98" s="17" t="s">
        <v>9</v>
      </c>
      <c r="BK98" s="176">
        <f>ROUND(I98*H98,0)</f>
        <v>0</v>
      </c>
      <c r="BL98" s="17" t="s">
        <v>2347</v>
      </c>
      <c r="BM98" s="17" t="s">
        <v>2367</v>
      </c>
    </row>
    <row r="99" spans="2:65" s="10" customFormat="1" ht="29.85" customHeight="1" x14ac:dyDescent="0.3">
      <c r="B99" s="150"/>
      <c r="D99" s="161" t="s">
        <v>71</v>
      </c>
      <c r="E99" s="162" t="s">
        <v>2368</v>
      </c>
      <c r="F99" s="162" t="s">
        <v>2369</v>
      </c>
      <c r="I99" s="153"/>
      <c r="J99" s="163">
        <f>BK99</f>
        <v>0</v>
      </c>
      <c r="L99" s="150"/>
      <c r="M99" s="155"/>
      <c r="N99" s="156"/>
      <c r="O99" s="156"/>
      <c r="P99" s="157">
        <f>P100</f>
        <v>0</v>
      </c>
      <c r="Q99" s="156"/>
      <c r="R99" s="157">
        <f>R100</f>
        <v>0</v>
      </c>
      <c r="S99" s="156"/>
      <c r="T99" s="158">
        <f>T100</f>
        <v>0</v>
      </c>
      <c r="AR99" s="151" t="s">
        <v>88</v>
      </c>
      <c r="AT99" s="159" t="s">
        <v>71</v>
      </c>
      <c r="AU99" s="159" t="s">
        <v>9</v>
      </c>
      <c r="AY99" s="151" t="s">
        <v>254</v>
      </c>
      <c r="BK99" s="160">
        <f>BK100</f>
        <v>0</v>
      </c>
    </row>
    <row r="100" spans="2:65" s="1" customFormat="1" ht="22.5" customHeight="1" x14ac:dyDescent="0.3">
      <c r="B100" s="164"/>
      <c r="C100" s="165" t="s">
        <v>331</v>
      </c>
      <c r="D100" s="165" t="s">
        <v>256</v>
      </c>
      <c r="E100" s="166" t="s">
        <v>2370</v>
      </c>
      <c r="F100" s="167" t="s">
        <v>2369</v>
      </c>
      <c r="G100" s="168" t="s">
        <v>2346</v>
      </c>
      <c r="H100" s="169">
        <v>1</v>
      </c>
      <c r="I100" s="170"/>
      <c r="J100" s="171">
        <f>ROUND(I100*H100,0)</f>
        <v>0</v>
      </c>
      <c r="K100" s="167" t="s">
        <v>260</v>
      </c>
      <c r="L100" s="34"/>
      <c r="M100" s="172" t="s">
        <v>3</v>
      </c>
      <c r="N100" s="173" t="s">
        <v>43</v>
      </c>
      <c r="O100" s="35"/>
      <c r="P100" s="174">
        <f>O100*H100</f>
        <v>0</v>
      </c>
      <c r="Q100" s="174">
        <v>0</v>
      </c>
      <c r="R100" s="174">
        <f>Q100*H100</f>
        <v>0</v>
      </c>
      <c r="S100" s="174">
        <v>0</v>
      </c>
      <c r="T100" s="175">
        <f>S100*H100</f>
        <v>0</v>
      </c>
      <c r="AR100" s="17" t="s">
        <v>2347</v>
      </c>
      <c r="AT100" s="17" t="s">
        <v>256</v>
      </c>
      <c r="AU100" s="17" t="s">
        <v>79</v>
      </c>
      <c r="AY100" s="17" t="s">
        <v>254</v>
      </c>
      <c r="BE100" s="176">
        <f>IF(N100="základní",J100,0)</f>
        <v>0</v>
      </c>
      <c r="BF100" s="176">
        <f>IF(N100="snížená",J100,0)</f>
        <v>0</v>
      </c>
      <c r="BG100" s="176">
        <f>IF(N100="zákl. přenesená",J100,0)</f>
        <v>0</v>
      </c>
      <c r="BH100" s="176">
        <f>IF(N100="sníž. přenesená",J100,0)</f>
        <v>0</v>
      </c>
      <c r="BI100" s="176">
        <f>IF(N100="nulová",J100,0)</f>
        <v>0</v>
      </c>
      <c r="BJ100" s="17" t="s">
        <v>9</v>
      </c>
      <c r="BK100" s="176">
        <f>ROUND(I100*H100,0)</f>
        <v>0</v>
      </c>
      <c r="BL100" s="17" t="s">
        <v>2347</v>
      </c>
      <c r="BM100" s="17" t="s">
        <v>2371</v>
      </c>
    </row>
    <row r="101" spans="2:65" s="10" customFormat="1" ht="29.85" customHeight="1" x14ac:dyDescent="0.3">
      <c r="B101" s="150"/>
      <c r="D101" s="161" t="s">
        <v>71</v>
      </c>
      <c r="E101" s="162" t="s">
        <v>2372</v>
      </c>
      <c r="F101" s="162" t="s">
        <v>2373</v>
      </c>
      <c r="I101" s="153"/>
      <c r="J101" s="163">
        <f>BK101</f>
        <v>0</v>
      </c>
      <c r="L101" s="150"/>
      <c r="M101" s="155"/>
      <c r="N101" s="156"/>
      <c r="O101" s="156"/>
      <c r="P101" s="157">
        <f>P102</f>
        <v>0</v>
      </c>
      <c r="Q101" s="156"/>
      <c r="R101" s="157">
        <f>R102</f>
        <v>0</v>
      </c>
      <c r="S101" s="156"/>
      <c r="T101" s="158">
        <f>T102</f>
        <v>0</v>
      </c>
      <c r="AR101" s="151" t="s">
        <v>88</v>
      </c>
      <c r="AT101" s="159" t="s">
        <v>71</v>
      </c>
      <c r="AU101" s="159" t="s">
        <v>9</v>
      </c>
      <c r="AY101" s="151" t="s">
        <v>254</v>
      </c>
      <c r="BK101" s="160">
        <f>BK102</f>
        <v>0</v>
      </c>
    </row>
    <row r="102" spans="2:65" s="1" customFormat="1" ht="22.5" customHeight="1" x14ac:dyDescent="0.3">
      <c r="B102" s="164"/>
      <c r="C102" s="165" t="s">
        <v>335</v>
      </c>
      <c r="D102" s="165" t="s">
        <v>256</v>
      </c>
      <c r="E102" s="166" t="s">
        <v>2374</v>
      </c>
      <c r="F102" s="167" t="s">
        <v>2373</v>
      </c>
      <c r="G102" s="168" t="s">
        <v>2346</v>
      </c>
      <c r="H102" s="169">
        <v>1</v>
      </c>
      <c r="I102" s="170"/>
      <c r="J102" s="171">
        <f>ROUND(I102*H102,0)</f>
        <v>0</v>
      </c>
      <c r="K102" s="167" t="s">
        <v>260</v>
      </c>
      <c r="L102" s="34"/>
      <c r="M102" s="172" t="s">
        <v>3</v>
      </c>
      <c r="N102" s="173" t="s">
        <v>43</v>
      </c>
      <c r="O102" s="35"/>
      <c r="P102" s="174">
        <f>O102*H102</f>
        <v>0</v>
      </c>
      <c r="Q102" s="174">
        <v>0</v>
      </c>
      <c r="R102" s="174">
        <f>Q102*H102</f>
        <v>0</v>
      </c>
      <c r="S102" s="174">
        <v>0</v>
      </c>
      <c r="T102" s="175">
        <f>S102*H102</f>
        <v>0</v>
      </c>
      <c r="AR102" s="17" t="s">
        <v>2347</v>
      </c>
      <c r="AT102" s="17" t="s">
        <v>256</v>
      </c>
      <c r="AU102" s="17" t="s">
        <v>79</v>
      </c>
      <c r="AY102" s="17" t="s">
        <v>254</v>
      </c>
      <c r="BE102" s="176">
        <f>IF(N102="základní",J102,0)</f>
        <v>0</v>
      </c>
      <c r="BF102" s="176">
        <f>IF(N102="snížená",J102,0)</f>
        <v>0</v>
      </c>
      <c r="BG102" s="176">
        <f>IF(N102="zákl. přenesená",J102,0)</f>
        <v>0</v>
      </c>
      <c r="BH102" s="176">
        <f>IF(N102="sníž. přenesená",J102,0)</f>
        <v>0</v>
      </c>
      <c r="BI102" s="176">
        <f>IF(N102="nulová",J102,0)</f>
        <v>0</v>
      </c>
      <c r="BJ102" s="17" t="s">
        <v>9</v>
      </c>
      <c r="BK102" s="176">
        <f>ROUND(I102*H102,0)</f>
        <v>0</v>
      </c>
      <c r="BL102" s="17" t="s">
        <v>2347</v>
      </c>
      <c r="BM102" s="17" t="s">
        <v>2375</v>
      </c>
    </row>
    <row r="103" spans="2:65" s="10" customFormat="1" ht="29.85" customHeight="1" x14ac:dyDescent="0.3">
      <c r="B103" s="150"/>
      <c r="D103" s="161" t="s">
        <v>71</v>
      </c>
      <c r="E103" s="162" t="s">
        <v>2376</v>
      </c>
      <c r="F103" s="162" t="s">
        <v>2377</v>
      </c>
      <c r="I103" s="153"/>
      <c r="J103" s="163">
        <f>BK103</f>
        <v>0</v>
      </c>
      <c r="L103" s="150"/>
      <c r="M103" s="155"/>
      <c r="N103" s="156"/>
      <c r="O103" s="156"/>
      <c r="P103" s="157">
        <f>P104</f>
        <v>0</v>
      </c>
      <c r="Q103" s="156"/>
      <c r="R103" s="157">
        <f>R104</f>
        <v>0</v>
      </c>
      <c r="S103" s="156"/>
      <c r="T103" s="158">
        <f>T104</f>
        <v>0</v>
      </c>
      <c r="AR103" s="151" t="s">
        <v>88</v>
      </c>
      <c r="AT103" s="159" t="s">
        <v>71</v>
      </c>
      <c r="AU103" s="159" t="s">
        <v>9</v>
      </c>
      <c r="AY103" s="151" t="s">
        <v>254</v>
      </c>
      <c r="BK103" s="160">
        <f>BK104</f>
        <v>0</v>
      </c>
    </row>
    <row r="104" spans="2:65" s="1" customFormat="1" ht="22.5" customHeight="1" x14ac:dyDescent="0.3">
      <c r="B104" s="164"/>
      <c r="C104" s="165" t="s">
        <v>339</v>
      </c>
      <c r="D104" s="165" t="s">
        <v>256</v>
      </c>
      <c r="E104" s="166" t="s">
        <v>2378</v>
      </c>
      <c r="F104" s="167" t="s">
        <v>2379</v>
      </c>
      <c r="G104" s="168" t="s">
        <v>2346</v>
      </c>
      <c r="H104" s="169">
        <v>1</v>
      </c>
      <c r="I104" s="170"/>
      <c r="J104" s="171">
        <f>ROUND(I104*H104,0)</f>
        <v>0</v>
      </c>
      <c r="K104" s="167" t="s">
        <v>260</v>
      </c>
      <c r="L104" s="34"/>
      <c r="M104" s="172" t="s">
        <v>3</v>
      </c>
      <c r="N104" s="173" t="s">
        <v>43</v>
      </c>
      <c r="O104" s="35"/>
      <c r="P104" s="174">
        <f>O104*H104</f>
        <v>0</v>
      </c>
      <c r="Q104" s="174">
        <v>0</v>
      </c>
      <c r="R104" s="174">
        <f>Q104*H104</f>
        <v>0</v>
      </c>
      <c r="S104" s="174">
        <v>0</v>
      </c>
      <c r="T104" s="175">
        <f>S104*H104</f>
        <v>0</v>
      </c>
      <c r="AR104" s="17" t="s">
        <v>2347</v>
      </c>
      <c r="AT104" s="17" t="s">
        <v>256</v>
      </c>
      <c r="AU104" s="17" t="s">
        <v>79</v>
      </c>
      <c r="AY104" s="17" t="s">
        <v>254</v>
      </c>
      <c r="BE104" s="176">
        <f>IF(N104="základní",J104,0)</f>
        <v>0</v>
      </c>
      <c r="BF104" s="176">
        <f>IF(N104="snížená",J104,0)</f>
        <v>0</v>
      </c>
      <c r="BG104" s="176">
        <f>IF(N104="zákl. přenesená",J104,0)</f>
        <v>0</v>
      </c>
      <c r="BH104" s="176">
        <f>IF(N104="sníž. přenesená",J104,0)</f>
        <v>0</v>
      </c>
      <c r="BI104" s="176">
        <f>IF(N104="nulová",J104,0)</f>
        <v>0</v>
      </c>
      <c r="BJ104" s="17" t="s">
        <v>9</v>
      </c>
      <c r="BK104" s="176">
        <f>ROUND(I104*H104,0)</f>
        <v>0</v>
      </c>
      <c r="BL104" s="17" t="s">
        <v>2347</v>
      </c>
      <c r="BM104" s="17" t="s">
        <v>2380</v>
      </c>
    </row>
    <row r="105" spans="2:65" s="10" customFormat="1" ht="29.85" customHeight="1" x14ac:dyDescent="0.3">
      <c r="B105" s="150"/>
      <c r="D105" s="161" t="s">
        <v>71</v>
      </c>
      <c r="E105" s="162" t="s">
        <v>2381</v>
      </c>
      <c r="F105" s="162" t="s">
        <v>2382</v>
      </c>
      <c r="I105" s="153"/>
      <c r="J105" s="163">
        <f>BK105</f>
        <v>0</v>
      </c>
      <c r="L105" s="150"/>
      <c r="M105" s="155"/>
      <c r="N105" s="156"/>
      <c r="O105" s="156"/>
      <c r="P105" s="157">
        <f>P106</f>
        <v>0</v>
      </c>
      <c r="Q105" s="156"/>
      <c r="R105" s="157">
        <f>R106</f>
        <v>0</v>
      </c>
      <c r="S105" s="156"/>
      <c r="T105" s="158">
        <f>T106</f>
        <v>0</v>
      </c>
      <c r="AR105" s="151" t="s">
        <v>88</v>
      </c>
      <c r="AT105" s="159" t="s">
        <v>71</v>
      </c>
      <c r="AU105" s="159" t="s">
        <v>9</v>
      </c>
      <c r="AY105" s="151" t="s">
        <v>254</v>
      </c>
      <c r="BK105" s="160">
        <f>BK106</f>
        <v>0</v>
      </c>
    </row>
    <row r="106" spans="2:65" s="1" customFormat="1" ht="22.5" customHeight="1" x14ac:dyDescent="0.3">
      <c r="B106" s="164"/>
      <c r="C106" s="165" t="s">
        <v>26</v>
      </c>
      <c r="D106" s="165" t="s">
        <v>256</v>
      </c>
      <c r="E106" s="166" t="s">
        <v>2383</v>
      </c>
      <c r="F106" s="167" t="s">
        <v>2382</v>
      </c>
      <c r="G106" s="168" t="s">
        <v>2346</v>
      </c>
      <c r="H106" s="169">
        <v>1</v>
      </c>
      <c r="I106" s="170"/>
      <c r="J106" s="171">
        <f>ROUND(I106*H106,0)</f>
        <v>0</v>
      </c>
      <c r="K106" s="167" t="s">
        <v>260</v>
      </c>
      <c r="L106" s="34"/>
      <c r="M106" s="172" t="s">
        <v>3</v>
      </c>
      <c r="N106" s="223" t="s">
        <v>43</v>
      </c>
      <c r="O106" s="224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AR106" s="17" t="s">
        <v>2347</v>
      </c>
      <c r="AT106" s="17" t="s">
        <v>256</v>
      </c>
      <c r="AU106" s="17" t="s">
        <v>79</v>
      </c>
      <c r="AY106" s="17" t="s">
        <v>254</v>
      </c>
      <c r="BE106" s="176">
        <f>IF(N106="základní",J106,0)</f>
        <v>0</v>
      </c>
      <c r="BF106" s="176">
        <f>IF(N106="snížená",J106,0)</f>
        <v>0</v>
      </c>
      <c r="BG106" s="176">
        <f>IF(N106="zákl. přenesená",J106,0)</f>
        <v>0</v>
      </c>
      <c r="BH106" s="176">
        <f>IF(N106="sníž. přenesená",J106,0)</f>
        <v>0</v>
      </c>
      <c r="BI106" s="176">
        <f>IF(N106="nulová",J106,0)</f>
        <v>0</v>
      </c>
      <c r="BJ106" s="17" t="s">
        <v>9</v>
      </c>
      <c r="BK106" s="176">
        <f>ROUND(I106*H106,0)</f>
        <v>0</v>
      </c>
      <c r="BL106" s="17" t="s">
        <v>2347</v>
      </c>
      <c r="BM106" s="17" t="s">
        <v>2384</v>
      </c>
    </row>
    <row r="107" spans="2:65" s="1" customFormat="1" ht="6.95" customHeight="1" x14ac:dyDescent="0.3">
      <c r="B107" s="49"/>
      <c r="C107" s="50"/>
      <c r="D107" s="50"/>
      <c r="E107" s="50"/>
      <c r="F107" s="50"/>
      <c r="G107" s="50"/>
      <c r="H107" s="50"/>
      <c r="I107" s="117"/>
      <c r="J107" s="50"/>
      <c r="K107" s="50"/>
      <c r="L107" s="34"/>
    </row>
  </sheetData>
  <autoFilter ref="C85:K85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5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6"/>
  <sheetViews>
    <sheetView showGridLines="0" zoomScaleNormal="100" workbookViewId="0"/>
  </sheetViews>
  <sheetFormatPr defaultRowHeight="13.5" x14ac:dyDescent="0.3"/>
  <cols>
    <col min="1" max="1" width="8.33203125" style="285" customWidth="1"/>
    <col min="2" max="2" width="1.6640625" style="285" customWidth="1"/>
    <col min="3" max="4" width="5" style="285" customWidth="1"/>
    <col min="5" max="5" width="11.6640625" style="285" customWidth="1"/>
    <col min="6" max="6" width="9.1640625" style="285" customWidth="1"/>
    <col min="7" max="7" width="5" style="285" customWidth="1"/>
    <col min="8" max="8" width="77.83203125" style="285" customWidth="1"/>
    <col min="9" max="10" width="20" style="285" customWidth="1"/>
    <col min="11" max="11" width="1.6640625" style="285" customWidth="1"/>
    <col min="12" max="256" width="9.33203125" style="285"/>
    <col min="257" max="257" width="8.33203125" style="285" customWidth="1"/>
    <col min="258" max="258" width="1.6640625" style="285" customWidth="1"/>
    <col min="259" max="260" width="5" style="285" customWidth="1"/>
    <col min="261" max="261" width="11.6640625" style="285" customWidth="1"/>
    <col min="262" max="262" width="9.1640625" style="285" customWidth="1"/>
    <col min="263" max="263" width="5" style="285" customWidth="1"/>
    <col min="264" max="264" width="77.83203125" style="285" customWidth="1"/>
    <col min="265" max="266" width="20" style="285" customWidth="1"/>
    <col min="267" max="267" width="1.6640625" style="285" customWidth="1"/>
    <col min="268" max="512" width="9.33203125" style="285"/>
    <col min="513" max="513" width="8.33203125" style="285" customWidth="1"/>
    <col min="514" max="514" width="1.6640625" style="285" customWidth="1"/>
    <col min="515" max="516" width="5" style="285" customWidth="1"/>
    <col min="517" max="517" width="11.6640625" style="285" customWidth="1"/>
    <col min="518" max="518" width="9.1640625" style="285" customWidth="1"/>
    <col min="519" max="519" width="5" style="285" customWidth="1"/>
    <col min="520" max="520" width="77.83203125" style="285" customWidth="1"/>
    <col min="521" max="522" width="20" style="285" customWidth="1"/>
    <col min="523" max="523" width="1.6640625" style="285" customWidth="1"/>
    <col min="524" max="768" width="9.33203125" style="285"/>
    <col min="769" max="769" width="8.33203125" style="285" customWidth="1"/>
    <col min="770" max="770" width="1.6640625" style="285" customWidth="1"/>
    <col min="771" max="772" width="5" style="285" customWidth="1"/>
    <col min="773" max="773" width="11.6640625" style="285" customWidth="1"/>
    <col min="774" max="774" width="9.1640625" style="285" customWidth="1"/>
    <col min="775" max="775" width="5" style="285" customWidth="1"/>
    <col min="776" max="776" width="77.83203125" style="285" customWidth="1"/>
    <col min="777" max="778" width="20" style="285" customWidth="1"/>
    <col min="779" max="779" width="1.6640625" style="285" customWidth="1"/>
    <col min="780" max="1024" width="9.33203125" style="285"/>
    <col min="1025" max="1025" width="8.33203125" style="285" customWidth="1"/>
    <col min="1026" max="1026" width="1.6640625" style="285" customWidth="1"/>
    <col min="1027" max="1028" width="5" style="285" customWidth="1"/>
    <col min="1029" max="1029" width="11.6640625" style="285" customWidth="1"/>
    <col min="1030" max="1030" width="9.1640625" style="285" customWidth="1"/>
    <col min="1031" max="1031" width="5" style="285" customWidth="1"/>
    <col min="1032" max="1032" width="77.83203125" style="285" customWidth="1"/>
    <col min="1033" max="1034" width="20" style="285" customWidth="1"/>
    <col min="1035" max="1035" width="1.6640625" style="285" customWidth="1"/>
    <col min="1036" max="1280" width="9.33203125" style="285"/>
    <col min="1281" max="1281" width="8.33203125" style="285" customWidth="1"/>
    <col min="1282" max="1282" width="1.6640625" style="285" customWidth="1"/>
    <col min="1283" max="1284" width="5" style="285" customWidth="1"/>
    <col min="1285" max="1285" width="11.6640625" style="285" customWidth="1"/>
    <col min="1286" max="1286" width="9.1640625" style="285" customWidth="1"/>
    <col min="1287" max="1287" width="5" style="285" customWidth="1"/>
    <col min="1288" max="1288" width="77.83203125" style="285" customWidth="1"/>
    <col min="1289" max="1290" width="20" style="285" customWidth="1"/>
    <col min="1291" max="1291" width="1.6640625" style="285" customWidth="1"/>
    <col min="1292" max="1536" width="9.33203125" style="285"/>
    <col min="1537" max="1537" width="8.33203125" style="285" customWidth="1"/>
    <col min="1538" max="1538" width="1.6640625" style="285" customWidth="1"/>
    <col min="1539" max="1540" width="5" style="285" customWidth="1"/>
    <col min="1541" max="1541" width="11.6640625" style="285" customWidth="1"/>
    <col min="1542" max="1542" width="9.1640625" style="285" customWidth="1"/>
    <col min="1543" max="1543" width="5" style="285" customWidth="1"/>
    <col min="1544" max="1544" width="77.83203125" style="285" customWidth="1"/>
    <col min="1545" max="1546" width="20" style="285" customWidth="1"/>
    <col min="1547" max="1547" width="1.6640625" style="285" customWidth="1"/>
    <col min="1548" max="1792" width="9.33203125" style="285"/>
    <col min="1793" max="1793" width="8.33203125" style="285" customWidth="1"/>
    <col min="1794" max="1794" width="1.6640625" style="285" customWidth="1"/>
    <col min="1795" max="1796" width="5" style="285" customWidth="1"/>
    <col min="1797" max="1797" width="11.6640625" style="285" customWidth="1"/>
    <col min="1798" max="1798" width="9.1640625" style="285" customWidth="1"/>
    <col min="1799" max="1799" width="5" style="285" customWidth="1"/>
    <col min="1800" max="1800" width="77.83203125" style="285" customWidth="1"/>
    <col min="1801" max="1802" width="20" style="285" customWidth="1"/>
    <col min="1803" max="1803" width="1.6640625" style="285" customWidth="1"/>
    <col min="1804" max="2048" width="9.33203125" style="285"/>
    <col min="2049" max="2049" width="8.33203125" style="285" customWidth="1"/>
    <col min="2050" max="2050" width="1.6640625" style="285" customWidth="1"/>
    <col min="2051" max="2052" width="5" style="285" customWidth="1"/>
    <col min="2053" max="2053" width="11.6640625" style="285" customWidth="1"/>
    <col min="2054" max="2054" width="9.1640625" style="285" customWidth="1"/>
    <col min="2055" max="2055" width="5" style="285" customWidth="1"/>
    <col min="2056" max="2056" width="77.83203125" style="285" customWidth="1"/>
    <col min="2057" max="2058" width="20" style="285" customWidth="1"/>
    <col min="2059" max="2059" width="1.6640625" style="285" customWidth="1"/>
    <col min="2060" max="2304" width="9.33203125" style="285"/>
    <col min="2305" max="2305" width="8.33203125" style="285" customWidth="1"/>
    <col min="2306" max="2306" width="1.6640625" style="285" customWidth="1"/>
    <col min="2307" max="2308" width="5" style="285" customWidth="1"/>
    <col min="2309" max="2309" width="11.6640625" style="285" customWidth="1"/>
    <col min="2310" max="2310" width="9.1640625" style="285" customWidth="1"/>
    <col min="2311" max="2311" width="5" style="285" customWidth="1"/>
    <col min="2312" max="2312" width="77.83203125" style="285" customWidth="1"/>
    <col min="2313" max="2314" width="20" style="285" customWidth="1"/>
    <col min="2315" max="2315" width="1.6640625" style="285" customWidth="1"/>
    <col min="2316" max="2560" width="9.33203125" style="285"/>
    <col min="2561" max="2561" width="8.33203125" style="285" customWidth="1"/>
    <col min="2562" max="2562" width="1.6640625" style="285" customWidth="1"/>
    <col min="2563" max="2564" width="5" style="285" customWidth="1"/>
    <col min="2565" max="2565" width="11.6640625" style="285" customWidth="1"/>
    <col min="2566" max="2566" width="9.1640625" style="285" customWidth="1"/>
    <col min="2567" max="2567" width="5" style="285" customWidth="1"/>
    <col min="2568" max="2568" width="77.83203125" style="285" customWidth="1"/>
    <col min="2569" max="2570" width="20" style="285" customWidth="1"/>
    <col min="2571" max="2571" width="1.6640625" style="285" customWidth="1"/>
    <col min="2572" max="2816" width="9.33203125" style="285"/>
    <col min="2817" max="2817" width="8.33203125" style="285" customWidth="1"/>
    <col min="2818" max="2818" width="1.6640625" style="285" customWidth="1"/>
    <col min="2819" max="2820" width="5" style="285" customWidth="1"/>
    <col min="2821" max="2821" width="11.6640625" style="285" customWidth="1"/>
    <col min="2822" max="2822" width="9.1640625" style="285" customWidth="1"/>
    <col min="2823" max="2823" width="5" style="285" customWidth="1"/>
    <col min="2824" max="2824" width="77.83203125" style="285" customWidth="1"/>
    <col min="2825" max="2826" width="20" style="285" customWidth="1"/>
    <col min="2827" max="2827" width="1.6640625" style="285" customWidth="1"/>
    <col min="2828" max="3072" width="9.33203125" style="285"/>
    <col min="3073" max="3073" width="8.33203125" style="285" customWidth="1"/>
    <col min="3074" max="3074" width="1.6640625" style="285" customWidth="1"/>
    <col min="3075" max="3076" width="5" style="285" customWidth="1"/>
    <col min="3077" max="3077" width="11.6640625" style="285" customWidth="1"/>
    <col min="3078" max="3078" width="9.1640625" style="285" customWidth="1"/>
    <col min="3079" max="3079" width="5" style="285" customWidth="1"/>
    <col min="3080" max="3080" width="77.83203125" style="285" customWidth="1"/>
    <col min="3081" max="3082" width="20" style="285" customWidth="1"/>
    <col min="3083" max="3083" width="1.6640625" style="285" customWidth="1"/>
    <col min="3084" max="3328" width="9.33203125" style="285"/>
    <col min="3329" max="3329" width="8.33203125" style="285" customWidth="1"/>
    <col min="3330" max="3330" width="1.6640625" style="285" customWidth="1"/>
    <col min="3331" max="3332" width="5" style="285" customWidth="1"/>
    <col min="3333" max="3333" width="11.6640625" style="285" customWidth="1"/>
    <col min="3334" max="3334" width="9.1640625" style="285" customWidth="1"/>
    <col min="3335" max="3335" width="5" style="285" customWidth="1"/>
    <col min="3336" max="3336" width="77.83203125" style="285" customWidth="1"/>
    <col min="3337" max="3338" width="20" style="285" customWidth="1"/>
    <col min="3339" max="3339" width="1.6640625" style="285" customWidth="1"/>
    <col min="3340" max="3584" width="9.33203125" style="285"/>
    <col min="3585" max="3585" width="8.33203125" style="285" customWidth="1"/>
    <col min="3586" max="3586" width="1.6640625" style="285" customWidth="1"/>
    <col min="3587" max="3588" width="5" style="285" customWidth="1"/>
    <col min="3589" max="3589" width="11.6640625" style="285" customWidth="1"/>
    <col min="3590" max="3590" width="9.1640625" style="285" customWidth="1"/>
    <col min="3591" max="3591" width="5" style="285" customWidth="1"/>
    <col min="3592" max="3592" width="77.83203125" style="285" customWidth="1"/>
    <col min="3593" max="3594" width="20" style="285" customWidth="1"/>
    <col min="3595" max="3595" width="1.6640625" style="285" customWidth="1"/>
    <col min="3596" max="3840" width="9.33203125" style="285"/>
    <col min="3841" max="3841" width="8.33203125" style="285" customWidth="1"/>
    <col min="3842" max="3842" width="1.6640625" style="285" customWidth="1"/>
    <col min="3843" max="3844" width="5" style="285" customWidth="1"/>
    <col min="3845" max="3845" width="11.6640625" style="285" customWidth="1"/>
    <col min="3846" max="3846" width="9.1640625" style="285" customWidth="1"/>
    <col min="3847" max="3847" width="5" style="285" customWidth="1"/>
    <col min="3848" max="3848" width="77.83203125" style="285" customWidth="1"/>
    <col min="3849" max="3850" width="20" style="285" customWidth="1"/>
    <col min="3851" max="3851" width="1.6640625" style="285" customWidth="1"/>
    <col min="3852" max="4096" width="9.33203125" style="285"/>
    <col min="4097" max="4097" width="8.33203125" style="285" customWidth="1"/>
    <col min="4098" max="4098" width="1.6640625" style="285" customWidth="1"/>
    <col min="4099" max="4100" width="5" style="285" customWidth="1"/>
    <col min="4101" max="4101" width="11.6640625" style="285" customWidth="1"/>
    <col min="4102" max="4102" width="9.1640625" style="285" customWidth="1"/>
    <col min="4103" max="4103" width="5" style="285" customWidth="1"/>
    <col min="4104" max="4104" width="77.83203125" style="285" customWidth="1"/>
    <col min="4105" max="4106" width="20" style="285" customWidth="1"/>
    <col min="4107" max="4107" width="1.6640625" style="285" customWidth="1"/>
    <col min="4108" max="4352" width="9.33203125" style="285"/>
    <col min="4353" max="4353" width="8.33203125" style="285" customWidth="1"/>
    <col min="4354" max="4354" width="1.6640625" style="285" customWidth="1"/>
    <col min="4355" max="4356" width="5" style="285" customWidth="1"/>
    <col min="4357" max="4357" width="11.6640625" style="285" customWidth="1"/>
    <col min="4358" max="4358" width="9.1640625" style="285" customWidth="1"/>
    <col min="4359" max="4359" width="5" style="285" customWidth="1"/>
    <col min="4360" max="4360" width="77.83203125" style="285" customWidth="1"/>
    <col min="4361" max="4362" width="20" style="285" customWidth="1"/>
    <col min="4363" max="4363" width="1.6640625" style="285" customWidth="1"/>
    <col min="4364" max="4608" width="9.33203125" style="285"/>
    <col min="4609" max="4609" width="8.33203125" style="285" customWidth="1"/>
    <col min="4610" max="4610" width="1.6640625" style="285" customWidth="1"/>
    <col min="4611" max="4612" width="5" style="285" customWidth="1"/>
    <col min="4613" max="4613" width="11.6640625" style="285" customWidth="1"/>
    <col min="4614" max="4614" width="9.1640625" style="285" customWidth="1"/>
    <col min="4615" max="4615" width="5" style="285" customWidth="1"/>
    <col min="4616" max="4616" width="77.83203125" style="285" customWidth="1"/>
    <col min="4617" max="4618" width="20" style="285" customWidth="1"/>
    <col min="4619" max="4619" width="1.6640625" style="285" customWidth="1"/>
    <col min="4620" max="4864" width="9.33203125" style="285"/>
    <col min="4865" max="4865" width="8.33203125" style="285" customWidth="1"/>
    <col min="4866" max="4866" width="1.6640625" style="285" customWidth="1"/>
    <col min="4867" max="4868" width="5" style="285" customWidth="1"/>
    <col min="4869" max="4869" width="11.6640625" style="285" customWidth="1"/>
    <col min="4870" max="4870" width="9.1640625" style="285" customWidth="1"/>
    <col min="4871" max="4871" width="5" style="285" customWidth="1"/>
    <col min="4872" max="4872" width="77.83203125" style="285" customWidth="1"/>
    <col min="4873" max="4874" width="20" style="285" customWidth="1"/>
    <col min="4875" max="4875" width="1.6640625" style="285" customWidth="1"/>
    <col min="4876" max="5120" width="9.33203125" style="285"/>
    <col min="5121" max="5121" width="8.33203125" style="285" customWidth="1"/>
    <col min="5122" max="5122" width="1.6640625" style="285" customWidth="1"/>
    <col min="5123" max="5124" width="5" style="285" customWidth="1"/>
    <col min="5125" max="5125" width="11.6640625" style="285" customWidth="1"/>
    <col min="5126" max="5126" width="9.1640625" style="285" customWidth="1"/>
    <col min="5127" max="5127" width="5" style="285" customWidth="1"/>
    <col min="5128" max="5128" width="77.83203125" style="285" customWidth="1"/>
    <col min="5129" max="5130" width="20" style="285" customWidth="1"/>
    <col min="5131" max="5131" width="1.6640625" style="285" customWidth="1"/>
    <col min="5132" max="5376" width="9.33203125" style="285"/>
    <col min="5377" max="5377" width="8.33203125" style="285" customWidth="1"/>
    <col min="5378" max="5378" width="1.6640625" style="285" customWidth="1"/>
    <col min="5379" max="5380" width="5" style="285" customWidth="1"/>
    <col min="5381" max="5381" width="11.6640625" style="285" customWidth="1"/>
    <col min="5382" max="5382" width="9.1640625" style="285" customWidth="1"/>
    <col min="5383" max="5383" width="5" style="285" customWidth="1"/>
    <col min="5384" max="5384" width="77.83203125" style="285" customWidth="1"/>
    <col min="5385" max="5386" width="20" style="285" customWidth="1"/>
    <col min="5387" max="5387" width="1.6640625" style="285" customWidth="1"/>
    <col min="5388" max="5632" width="9.33203125" style="285"/>
    <col min="5633" max="5633" width="8.33203125" style="285" customWidth="1"/>
    <col min="5634" max="5634" width="1.6640625" style="285" customWidth="1"/>
    <col min="5635" max="5636" width="5" style="285" customWidth="1"/>
    <col min="5637" max="5637" width="11.6640625" style="285" customWidth="1"/>
    <col min="5638" max="5638" width="9.1640625" style="285" customWidth="1"/>
    <col min="5639" max="5639" width="5" style="285" customWidth="1"/>
    <col min="5640" max="5640" width="77.83203125" style="285" customWidth="1"/>
    <col min="5641" max="5642" width="20" style="285" customWidth="1"/>
    <col min="5643" max="5643" width="1.6640625" style="285" customWidth="1"/>
    <col min="5644" max="5888" width="9.33203125" style="285"/>
    <col min="5889" max="5889" width="8.33203125" style="285" customWidth="1"/>
    <col min="5890" max="5890" width="1.6640625" style="285" customWidth="1"/>
    <col min="5891" max="5892" width="5" style="285" customWidth="1"/>
    <col min="5893" max="5893" width="11.6640625" style="285" customWidth="1"/>
    <col min="5894" max="5894" width="9.1640625" style="285" customWidth="1"/>
    <col min="5895" max="5895" width="5" style="285" customWidth="1"/>
    <col min="5896" max="5896" width="77.83203125" style="285" customWidth="1"/>
    <col min="5897" max="5898" width="20" style="285" customWidth="1"/>
    <col min="5899" max="5899" width="1.6640625" style="285" customWidth="1"/>
    <col min="5900" max="6144" width="9.33203125" style="285"/>
    <col min="6145" max="6145" width="8.33203125" style="285" customWidth="1"/>
    <col min="6146" max="6146" width="1.6640625" style="285" customWidth="1"/>
    <col min="6147" max="6148" width="5" style="285" customWidth="1"/>
    <col min="6149" max="6149" width="11.6640625" style="285" customWidth="1"/>
    <col min="6150" max="6150" width="9.1640625" style="285" customWidth="1"/>
    <col min="6151" max="6151" width="5" style="285" customWidth="1"/>
    <col min="6152" max="6152" width="77.83203125" style="285" customWidth="1"/>
    <col min="6153" max="6154" width="20" style="285" customWidth="1"/>
    <col min="6155" max="6155" width="1.6640625" style="285" customWidth="1"/>
    <col min="6156" max="6400" width="9.33203125" style="285"/>
    <col min="6401" max="6401" width="8.33203125" style="285" customWidth="1"/>
    <col min="6402" max="6402" width="1.6640625" style="285" customWidth="1"/>
    <col min="6403" max="6404" width="5" style="285" customWidth="1"/>
    <col min="6405" max="6405" width="11.6640625" style="285" customWidth="1"/>
    <col min="6406" max="6406" width="9.1640625" style="285" customWidth="1"/>
    <col min="6407" max="6407" width="5" style="285" customWidth="1"/>
    <col min="6408" max="6408" width="77.83203125" style="285" customWidth="1"/>
    <col min="6409" max="6410" width="20" style="285" customWidth="1"/>
    <col min="6411" max="6411" width="1.6640625" style="285" customWidth="1"/>
    <col min="6412" max="6656" width="9.33203125" style="285"/>
    <col min="6657" max="6657" width="8.33203125" style="285" customWidth="1"/>
    <col min="6658" max="6658" width="1.6640625" style="285" customWidth="1"/>
    <col min="6659" max="6660" width="5" style="285" customWidth="1"/>
    <col min="6661" max="6661" width="11.6640625" style="285" customWidth="1"/>
    <col min="6662" max="6662" width="9.1640625" style="285" customWidth="1"/>
    <col min="6663" max="6663" width="5" style="285" customWidth="1"/>
    <col min="6664" max="6664" width="77.83203125" style="285" customWidth="1"/>
    <col min="6665" max="6666" width="20" style="285" customWidth="1"/>
    <col min="6667" max="6667" width="1.6640625" style="285" customWidth="1"/>
    <col min="6668" max="6912" width="9.33203125" style="285"/>
    <col min="6913" max="6913" width="8.33203125" style="285" customWidth="1"/>
    <col min="6914" max="6914" width="1.6640625" style="285" customWidth="1"/>
    <col min="6915" max="6916" width="5" style="285" customWidth="1"/>
    <col min="6917" max="6917" width="11.6640625" style="285" customWidth="1"/>
    <col min="6918" max="6918" width="9.1640625" style="285" customWidth="1"/>
    <col min="6919" max="6919" width="5" style="285" customWidth="1"/>
    <col min="6920" max="6920" width="77.83203125" style="285" customWidth="1"/>
    <col min="6921" max="6922" width="20" style="285" customWidth="1"/>
    <col min="6923" max="6923" width="1.6640625" style="285" customWidth="1"/>
    <col min="6924" max="7168" width="9.33203125" style="285"/>
    <col min="7169" max="7169" width="8.33203125" style="285" customWidth="1"/>
    <col min="7170" max="7170" width="1.6640625" style="285" customWidth="1"/>
    <col min="7171" max="7172" width="5" style="285" customWidth="1"/>
    <col min="7173" max="7173" width="11.6640625" style="285" customWidth="1"/>
    <col min="7174" max="7174" width="9.1640625" style="285" customWidth="1"/>
    <col min="7175" max="7175" width="5" style="285" customWidth="1"/>
    <col min="7176" max="7176" width="77.83203125" style="285" customWidth="1"/>
    <col min="7177" max="7178" width="20" style="285" customWidth="1"/>
    <col min="7179" max="7179" width="1.6640625" style="285" customWidth="1"/>
    <col min="7180" max="7424" width="9.33203125" style="285"/>
    <col min="7425" max="7425" width="8.33203125" style="285" customWidth="1"/>
    <col min="7426" max="7426" width="1.6640625" style="285" customWidth="1"/>
    <col min="7427" max="7428" width="5" style="285" customWidth="1"/>
    <col min="7429" max="7429" width="11.6640625" style="285" customWidth="1"/>
    <col min="7430" max="7430" width="9.1640625" style="285" customWidth="1"/>
    <col min="7431" max="7431" width="5" style="285" customWidth="1"/>
    <col min="7432" max="7432" width="77.83203125" style="285" customWidth="1"/>
    <col min="7433" max="7434" width="20" style="285" customWidth="1"/>
    <col min="7435" max="7435" width="1.6640625" style="285" customWidth="1"/>
    <col min="7436" max="7680" width="9.33203125" style="285"/>
    <col min="7681" max="7681" width="8.33203125" style="285" customWidth="1"/>
    <col min="7682" max="7682" width="1.6640625" style="285" customWidth="1"/>
    <col min="7683" max="7684" width="5" style="285" customWidth="1"/>
    <col min="7685" max="7685" width="11.6640625" style="285" customWidth="1"/>
    <col min="7686" max="7686" width="9.1640625" style="285" customWidth="1"/>
    <col min="7687" max="7687" width="5" style="285" customWidth="1"/>
    <col min="7688" max="7688" width="77.83203125" style="285" customWidth="1"/>
    <col min="7689" max="7690" width="20" style="285" customWidth="1"/>
    <col min="7691" max="7691" width="1.6640625" style="285" customWidth="1"/>
    <col min="7692" max="7936" width="9.33203125" style="285"/>
    <col min="7937" max="7937" width="8.33203125" style="285" customWidth="1"/>
    <col min="7938" max="7938" width="1.6640625" style="285" customWidth="1"/>
    <col min="7939" max="7940" width="5" style="285" customWidth="1"/>
    <col min="7941" max="7941" width="11.6640625" style="285" customWidth="1"/>
    <col min="7942" max="7942" width="9.1640625" style="285" customWidth="1"/>
    <col min="7943" max="7943" width="5" style="285" customWidth="1"/>
    <col min="7944" max="7944" width="77.83203125" style="285" customWidth="1"/>
    <col min="7945" max="7946" width="20" style="285" customWidth="1"/>
    <col min="7947" max="7947" width="1.6640625" style="285" customWidth="1"/>
    <col min="7948" max="8192" width="9.33203125" style="285"/>
    <col min="8193" max="8193" width="8.33203125" style="285" customWidth="1"/>
    <col min="8194" max="8194" width="1.6640625" style="285" customWidth="1"/>
    <col min="8195" max="8196" width="5" style="285" customWidth="1"/>
    <col min="8197" max="8197" width="11.6640625" style="285" customWidth="1"/>
    <col min="8198" max="8198" width="9.1640625" style="285" customWidth="1"/>
    <col min="8199" max="8199" width="5" style="285" customWidth="1"/>
    <col min="8200" max="8200" width="77.83203125" style="285" customWidth="1"/>
    <col min="8201" max="8202" width="20" style="285" customWidth="1"/>
    <col min="8203" max="8203" width="1.6640625" style="285" customWidth="1"/>
    <col min="8204" max="8448" width="9.33203125" style="285"/>
    <col min="8449" max="8449" width="8.33203125" style="285" customWidth="1"/>
    <col min="8450" max="8450" width="1.6640625" style="285" customWidth="1"/>
    <col min="8451" max="8452" width="5" style="285" customWidth="1"/>
    <col min="8453" max="8453" width="11.6640625" style="285" customWidth="1"/>
    <col min="8454" max="8454" width="9.1640625" style="285" customWidth="1"/>
    <col min="8455" max="8455" width="5" style="285" customWidth="1"/>
    <col min="8456" max="8456" width="77.83203125" style="285" customWidth="1"/>
    <col min="8457" max="8458" width="20" style="285" customWidth="1"/>
    <col min="8459" max="8459" width="1.6640625" style="285" customWidth="1"/>
    <col min="8460" max="8704" width="9.33203125" style="285"/>
    <col min="8705" max="8705" width="8.33203125" style="285" customWidth="1"/>
    <col min="8706" max="8706" width="1.6640625" style="285" customWidth="1"/>
    <col min="8707" max="8708" width="5" style="285" customWidth="1"/>
    <col min="8709" max="8709" width="11.6640625" style="285" customWidth="1"/>
    <col min="8710" max="8710" width="9.1640625" style="285" customWidth="1"/>
    <col min="8711" max="8711" width="5" style="285" customWidth="1"/>
    <col min="8712" max="8712" width="77.83203125" style="285" customWidth="1"/>
    <col min="8713" max="8714" width="20" style="285" customWidth="1"/>
    <col min="8715" max="8715" width="1.6640625" style="285" customWidth="1"/>
    <col min="8716" max="8960" width="9.33203125" style="285"/>
    <col min="8961" max="8961" width="8.33203125" style="285" customWidth="1"/>
    <col min="8962" max="8962" width="1.6640625" style="285" customWidth="1"/>
    <col min="8963" max="8964" width="5" style="285" customWidth="1"/>
    <col min="8965" max="8965" width="11.6640625" style="285" customWidth="1"/>
    <col min="8966" max="8966" width="9.1640625" style="285" customWidth="1"/>
    <col min="8967" max="8967" width="5" style="285" customWidth="1"/>
    <col min="8968" max="8968" width="77.83203125" style="285" customWidth="1"/>
    <col min="8969" max="8970" width="20" style="285" customWidth="1"/>
    <col min="8971" max="8971" width="1.6640625" style="285" customWidth="1"/>
    <col min="8972" max="9216" width="9.33203125" style="285"/>
    <col min="9217" max="9217" width="8.33203125" style="285" customWidth="1"/>
    <col min="9218" max="9218" width="1.6640625" style="285" customWidth="1"/>
    <col min="9219" max="9220" width="5" style="285" customWidth="1"/>
    <col min="9221" max="9221" width="11.6640625" style="285" customWidth="1"/>
    <col min="9222" max="9222" width="9.1640625" style="285" customWidth="1"/>
    <col min="9223" max="9223" width="5" style="285" customWidth="1"/>
    <col min="9224" max="9224" width="77.83203125" style="285" customWidth="1"/>
    <col min="9225" max="9226" width="20" style="285" customWidth="1"/>
    <col min="9227" max="9227" width="1.6640625" style="285" customWidth="1"/>
    <col min="9228" max="9472" width="9.33203125" style="285"/>
    <col min="9473" max="9473" width="8.33203125" style="285" customWidth="1"/>
    <col min="9474" max="9474" width="1.6640625" style="285" customWidth="1"/>
    <col min="9475" max="9476" width="5" style="285" customWidth="1"/>
    <col min="9477" max="9477" width="11.6640625" style="285" customWidth="1"/>
    <col min="9478" max="9478" width="9.1640625" style="285" customWidth="1"/>
    <col min="9479" max="9479" width="5" style="285" customWidth="1"/>
    <col min="9480" max="9480" width="77.83203125" style="285" customWidth="1"/>
    <col min="9481" max="9482" width="20" style="285" customWidth="1"/>
    <col min="9483" max="9483" width="1.6640625" style="285" customWidth="1"/>
    <col min="9484" max="9728" width="9.33203125" style="285"/>
    <col min="9729" max="9729" width="8.33203125" style="285" customWidth="1"/>
    <col min="9730" max="9730" width="1.6640625" style="285" customWidth="1"/>
    <col min="9731" max="9732" width="5" style="285" customWidth="1"/>
    <col min="9733" max="9733" width="11.6640625" style="285" customWidth="1"/>
    <col min="9734" max="9734" width="9.1640625" style="285" customWidth="1"/>
    <col min="9735" max="9735" width="5" style="285" customWidth="1"/>
    <col min="9736" max="9736" width="77.83203125" style="285" customWidth="1"/>
    <col min="9737" max="9738" width="20" style="285" customWidth="1"/>
    <col min="9739" max="9739" width="1.6640625" style="285" customWidth="1"/>
    <col min="9740" max="9984" width="9.33203125" style="285"/>
    <col min="9985" max="9985" width="8.33203125" style="285" customWidth="1"/>
    <col min="9986" max="9986" width="1.6640625" style="285" customWidth="1"/>
    <col min="9987" max="9988" width="5" style="285" customWidth="1"/>
    <col min="9989" max="9989" width="11.6640625" style="285" customWidth="1"/>
    <col min="9990" max="9990" width="9.1640625" style="285" customWidth="1"/>
    <col min="9991" max="9991" width="5" style="285" customWidth="1"/>
    <col min="9992" max="9992" width="77.83203125" style="285" customWidth="1"/>
    <col min="9993" max="9994" width="20" style="285" customWidth="1"/>
    <col min="9995" max="9995" width="1.6640625" style="285" customWidth="1"/>
    <col min="9996" max="10240" width="9.33203125" style="285"/>
    <col min="10241" max="10241" width="8.33203125" style="285" customWidth="1"/>
    <col min="10242" max="10242" width="1.6640625" style="285" customWidth="1"/>
    <col min="10243" max="10244" width="5" style="285" customWidth="1"/>
    <col min="10245" max="10245" width="11.6640625" style="285" customWidth="1"/>
    <col min="10246" max="10246" width="9.1640625" style="285" customWidth="1"/>
    <col min="10247" max="10247" width="5" style="285" customWidth="1"/>
    <col min="10248" max="10248" width="77.83203125" style="285" customWidth="1"/>
    <col min="10249" max="10250" width="20" style="285" customWidth="1"/>
    <col min="10251" max="10251" width="1.6640625" style="285" customWidth="1"/>
    <col min="10252" max="10496" width="9.33203125" style="285"/>
    <col min="10497" max="10497" width="8.33203125" style="285" customWidth="1"/>
    <col min="10498" max="10498" width="1.6640625" style="285" customWidth="1"/>
    <col min="10499" max="10500" width="5" style="285" customWidth="1"/>
    <col min="10501" max="10501" width="11.6640625" style="285" customWidth="1"/>
    <col min="10502" max="10502" width="9.1640625" style="285" customWidth="1"/>
    <col min="10503" max="10503" width="5" style="285" customWidth="1"/>
    <col min="10504" max="10504" width="77.83203125" style="285" customWidth="1"/>
    <col min="10505" max="10506" width="20" style="285" customWidth="1"/>
    <col min="10507" max="10507" width="1.6640625" style="285" customWidth="1"/>
    <col min="10508" max="10752" width="9.33203125" style="285"/>
    <col min="10753" max="10753" width="8.33203125" style="285" customWidth="1"/>
    <col min="10754" max="10754" width="1.6640625" style="285" customWidth="1"/>
    <col min="10755" max="10756" width="5" style="285" customWidth="1"/>
    <col min="10757" max="10757" width="11.6640625" style="285" customWidth="1"/>
    <col min="10758" max="10758" width="9.1640625" style="285" customWidth="1"/>
    <col min="10759" max="10759" width="5" style="285" customWidth="1"/>
    <col min="10760" max="10760" width="77.83203125" style="285" customWidth="1"/>
    <col min="10761" max="10762" width="20" style="285" customWidth="1"/>
    <col min="10763" max="10763" width="1.6640625" style="285" customWidth="1"/>
    <col min="10764" max="11008" width="9.33203125" style="285"/>
    <col min="11009" max="11009" width="8.33203125" style="285" customWidth="1"/>
    <col min="11010" max="11010" width="1.6640625" style="285" customWidth="1"/>
    <col min="11011" max="11012" width="5" style="285" customWidth="1"/>
    <col min="11013" max="11013" width="11.6640625" style="285" customWidth="1"/>
    <col min="11014" max="11014" width="9.1640625" style="285" customWidth="1"/>
    <col min="11015" max="11015" width="5" style="285" customWidth="1"/>
    <col min="11016" max="11016" width="77.83203125" style="285" customWidth="1"/>
    <col min="11017" max="11018" width="20" style="285" customWidth="1"/>
    <col min="11019" max="11019" width="1.6640625" style="285" customWidth="1"/>
    <col min="11020" max="11264" width="9.33203125" style="285"/>
    <col min="11265" max="11265" width="8.33203125" style="285" customWidth="1"/>
    <col min="11266" max="11266" width="1.6640625" style="285" customWidth="1"/>
    <col min="11267" max="11268" width="5" style="285" customWidth="1"/>
    <col min="11269" max="11269" width="11.6640625" style="285" customWidth="1"/>
    <col min="11270" max="11270" width="9.1640625" style="285" customWidth="1"/>
    <col min="11271" max="11271" width="5" style="285" customWidth="1"/>
    <col min="11272" max="11272" width="77.83203125" style="285" customWidth="1"/>
    <col min="11273" max="11274" width="20" style="285" customWidth="1"/>
    <col min="11275" max="11275" width="1.6640625" style="285" customWidth="1"/>
    <col min="11276" max="11520" width="9.33203125" style="285"/>
    <col min="11521" max="11521" width="8.33203125" style="285" customWidth="1"/>
    <col min="11522" max="11522" width="1.6640625" style="285" customWidth="1"/>
    <col min="11523" max="11524" width="5" style="285" customWidth="1"/>
    <col min="11525" max="11525" width="11.6640625" style="285" customWidth="1"/>
    <col min="11526" max="11526" width="9.1640625" style="285" customWidth="1"/>
    <col min="11527" max="11527" width="5" style="285" customWidth="1"/>
    <col min="11528" max="11528" width="77.83203125" style="285" customWidth="1"/>
    <col min="11529" max="11530" width="20" style="285" customWidth="1"/>
    <col min="11531" max="11531" width="1.6640625" style="285" customWidth="1"/>
    <col min="11532" max="11776" width="9.33203125" style="285"/>
    <col min="11777" max="11777" width="8.33203125" style="285" customWidth="1"/>
    <col min="11778" max="11778" width="1.6640625" style="285" customWidth="1"/>
    <col min="11779" max="11780" width="5" style="285" customWidth="1"/>
    <col min="11781" max="11781" width="11.6640625" style="285" customWidth="1"/>
    <col min="11782" max="11782" width="9.1640625" style="285" customWidth="1"/>
    <col min="11783" max="11783" width="5" style="285" customWidth="1"/>
    <col min="11784" max="11784" width="77.83203125" style="285" customWidth="1"/>
    <col min="11785" max="11786" width="20" style="285" customWidth="1"/>
    <col min="11787" max="11787" width="1.6640625" style="285" customWidth="1"/>
    <col min="11788" max="12032" width="9.33203125" style="285"/>
    <col min="12033" max="12033" width="8.33203125" style="285" customWidth="1"/>
    <col min="12034" max="12034" width="1.6640625" style="285" customWidth="1"/>
    <col min="12035" max="12036" width="5" style="285" customWidth="1"/>
    <col min="12037" max="12037" width="11.6640625" style="285" customWidth="1"/>
    <col min="12038" max="12038" width="9.1640625" style="285" customWidth="1"/>
    <col min="12039" max="12039" width="5" style="285" customWidth="1"/>
    <col min="12040" max="12040" width="77.83203125" style="285" customWidth="1"/>
    <col min="12041" max="12042" width="20" style="285" customWidth="1"/>
    <col min="12043" max="12043" width="1.6640625" style="285" customWidth="1"/>
    <col min="12044" max="12288" width="9.33203125" style="285"/>
    <col min="12289" max="12289" width="8.33203125" style="285" customWidth="1"/>
    <col min="12290" max="12290" width="1.6640625" style="285" customWidth="1"/>
    <col min="12291" max="12292" width="5" style="285" customWidth="1"/>
    <col min="12293" max="12293" width="11.6640625" style="285" customWidth="1"/>
    <col min="12294" max="12294" width="9.1640625" style="285" customWidth="1"/>
    <col min="12295" max="12295" width="5" style="285" customWidth="1"/>
    <col min="12296" max="12296" width="77.83203125" style="285" customWidth="1"/>
    <col min="12297" max="12298" width="20" style="285" customWidth="1"/>
    <col min="12299" max="12299" width="1.6640625" style="285" customWidth="1"/>
    <col min="12300" max="12544" width="9.33203125" style="285"/>
    <col min="12545" max="12545" width="8.33203125" style="285" customWidth="1"/>
    <col min="12546" max="12546" width="1.6640625" style="285" customWidth="1"/>
    <col min="12547" max="12548" width="5" style="285" customWidth="1"/>
    <col min="12549" max="12549" width="11.6640625" style="285" customWidth="1"/>
    <col min="12550" max="12550" width="9.1640625" style="285" customWidth="1"/>
    <col min="12551" max="12551" width="5" style="285" customWidth="1"/>
    <col min="12552" max="12552" width="77.83203125" style="285" customWidth="1"/>
    <col min="12553" max="12554" width="20" style="285" customWidth="1"/>
    <col min="12555" max="12555" width="1.6640625" style="285" customWidth="1"/>
    <col min="12556" max="12800" width="9.33203125" style="285"/>
    <col min="12801" max="12801" width="8.33203125" style="285" customWidth="1"/>
    <col min="12802" max="12802" width="1.6640625" style="285" customWidth="1"/>
    <col min="12803" max="12804" width="5" style="285" customWidth="1"/>
    <col min="12805" max="12805" width="11.6640625" style="285" customWidth="1"/>
    <col min="12806" max="12806" width="9.1640625" style="285" customWidth="1"/>
    <col min="12807" max="12807" width="5" style="285" customWidth="1"/>
    <col min="12808" max="12808" width="77.83203125" style="285" customWidth="1"/>
    <col min="12809" max="12810" width="20" style="285" customWidth="1"/>
    <col min="12811" max="12811" width="1.6640625" style="285" customWidth="1"/>
    <col min="12812" max="13056" width="9.33203125" style="285"/>
    <col min="13057" max="13057" width="8.33203125" style="285" customWidth="1"/>
    <col min="13058" max="13058" width="1.6640625" style="285" customWidth="1"/>
    <col min="13059" max="13060" width="5" style="285" customWidth="1"/>
    <col min="13061" max="13061" width="11.6640625" style="285" customWidth="1"/>
    <col min="13062" max="13062" width="9.1640625" style="285" customWidth="1"/>
    <col min="13063" max="13063" width="5" style="285" customWidth="1"/>
    <col min="13064" max="13064" width="77.83203125" style="285" customWidth="1"/>
    <col min="13065" max="13066" width="20" style="285" customWidth="1"/>
    <col min="13067" max="13067" width="1.6640625" style="285" customWidth="1"/>
    <col min="13068" max="13312" width="9.33203125" style="285"/>
    <col min="13313" max="13313" width="8.33203125" style="285" customWidth="1"/>
    <col min="13314" max="13314" width="1.6640625" style="285" customWidth="1"/>
    <col min="13315" max="13316" width="5" style="285" customWidth="1"/>
    <col min="13317" max="13317" width="11.6640625" style="285" customWidth="1"/>
    <col min="13318" max="13318" width="9.1640625" style="285" customWidth="1"/>
    <col min="13319" max="13319" width="5" style="285" customWidth="1"/>
    <col min="13320" max="13320" width="77.83203125" style="285" customWidth="1"/>
    <col min="13321" max="13322" width="20" style="285" customWidth="1"/>
    <col min="13323" max="13323" width="1.6640625" style="285" customWidth="1"/>
    <col min="13324" max="13568" width="9.33203125" style="285"/>
    <col min="13569" max="13569" width="8.33203125" style="285" customWidth="1"/>
    <col min="13570" max="13570" width="1.6640625" style="285" customWidth="1"/>
    <col min="13571" max="13572" width="5" style="285" customWidth="1"/>
    <col min="13573" max="13573" width="11.6640625" style="285" customWidth="1"/>
    <col min="13574" max="13574" width="9.1640625" style="285" customWidth="1"/>
    <col min="13575" max="13575" width="5" style="285" customWidth="1"/>
    <col min="13576" max="13576" width="77.83203125" style="285" customWidth="1"/>
    <col min="13577" max="13578" width="20" style="285" customWidth="1"/>
    <col min="13579" max="13579" width="1.6640625" style="285" customWidth="1"/>
    <col min="13580" max="13824" width="9.33203125" style="285"/>
    <col min="13825" max="13825" width="8.33203125" style="285" customWidth="1"/>
    <col min="13826" max="13826" width="1.6640625" style="285" customWidth="1"/>
    <col min="13827" max="13828" width="5" style="285" customWidth="1"/>
    <col min="13829" max="13829" width="11.6640625" style="285" customWidth="1"/>
    <col min="13830" max="13830" width="9.1640625" style="285" customWidth="1"/>
    <col min="13831" max="13831" width="5" style="285" customWidth="1"/>
    <col min="13832" max="13832" width="77.83203125" style="285" customWidth="1"/>
    <col min="13833" max="13834" width="20" style="285" customWidth="1"/>
    <col min="13835" max="13835" width="1.6640625" style="285" customWidth="1"/>
    <col min="13836" max="14080" width="9.33203125" style="285"/>
    <col min="14081" max="14081" width="8.33203125" style="285" customWidth="1"/>
    <col min="14082" max="14082" width="1.6640625" style="285" customWidth="1"/>
    <col min="14083" max="14084" width="5" style="285" customWidth="1"/>
    <col min="14085" max="14085" width="11.6640625" style="285" customWidth="1"/>
    <col min="14086" max="14086" width="9.1640625" style="285" customWidth="1"/>
    <col min="14087" max="14087" width="5" style="285" customWidth="1"/>
    <col min="14088" max="14088" width="77.83203125" style="285" customWidth="1"/>
    <col min="14089" max="14090" width="20" style="285" customWidth="1"/>
    <col min="14091" max="14091" width="1.6640625" style="285" customWidth="1"/>
    <col min="14092" max="14336" width="9.33203125" style="285"/>
    <col min="14337" max="14337" width="8.33203125" style="285" customWidth="1"/>
    <col min="14338" max="14338" width="1.6640625" style="285" customWidth="1"/>
    <col min="14339" max="14340" width="5" style="285" customWidth="1"/>
    <col min="14341" max="14341" width="11.6640625" style="285" customWidth="1"/>
    <col min="14342" max="14342" width="9.1640625" style="285" customWidth="1"/>
    <col min="14343" max="14343" width="5" style="285" customWidth="1"/>
    <col min="14344" max="14344" width="77.83203125" style="285" customWidth="1"/>
    <col min="14345" max="14346" width="20" style="285" customWidth="1"/>
    <col min="14347" max="14347" width="1.6640625" style="285" customWidth="1"/>
    <col min="14348" max="14592" width="9.33203125" style="285"/>
    <col min="14593" max="14593" width="8.33203125" style="285" customWidth="1"/>
    <col min="14594" max="14594" width="1.6640625" style="285" customWidth="1"/>
    <col min="14595" max="14596" width="5" style="285" customWidth="1"/>
    <col min="14597" max="14597" width="11.6640625" style="285" customWidth="1"/>
    <col min="14598" max="14598" width="9.1640625" style="285" customWidth="1"/>
    <col min="14599" max="14599" width="5" style="285" customWidth="1"/>
    <col min="14600" max="14600" width="77.83203125" style="285" customWidth="1"/>
    <col min="14601" max="14602" width="20" style="285" customWidth="1"/>
    <col min="14603" max="14603" width="1.6640625" style="285" customWidth="1"/>
    <col min="14604" max="14848" width="9.33203125" style="285"/>
    <col min="14849" max="14849" width="8.33203125" style="285" customWidth="1"/>
    <col min="14850" max="14850" width="1.6640625" style="285" customWidth="1"/>
    <col min="14851" max="14852" width="5" style="285" customWidth="1"/>
    <col min="14853" max="14853" width="11.6640625" style="285" customWidth="1"/>
    <col min="14854" max="14854" width="9.1640625" style="285" customWidth="1"/>
    <col min="14855" max="14855" width="5" style="285" customWidth="1"/>
    <col min="14856" max="14856" width="77.83203125" style="285" customWidth="1"/>
    <col min="14857" max="14858" width="20" style="285" customWidth="1"/>
    <col min="14859" max="14859" width="1.6640625" style="285" customWidth="1"/>
    <col min="14860" max="15104" width="9.33203125" style="285"/>
    <col min="15105" max="15105" width="8.33203125" style="285" customWidth="1"/>
    <col min="15106" max="15106" width="1.6640625" style="285" customWidth="1"/>
    <col min="15107" max="15108" width="5" style="285" customWidth="1"/>
    <col min="15109" max="15109" width="11.6640625" style="285" customWidth="1"/>
    <col min="15110" max="15110" width="9.1640625" style="285" customWidth="1"/>
    <col min="15111" max="15111" width="5" style="285" customWidth="1"/>
    <col min="15112" max="15112" width="77.83203125" style="285" customWidth="1"/>
    <col min="15113" max="15114" width="20" style="285" customWidth="1"/>
    <col min="15115" max="15115" width="1.6640625" style="285" customWidth="1"/>
    <col min="15116" max="15360" width="9.33203125" style="285"/>
    <col min="15361" max="15361" width="8.33203125" style="285" customWidth="1"/>
    <col min="15362" max="15362" width="1.6640625" style="285" customWidth="1"/>
    <col min="15363" max="15364" width="5" style="285" customWidth="1"/>
    <col min="15365" max="15365" width="11.6640625" style="285" customWidth="1"/>
    <col min="15366" max="15366" width="9.1640625" style="285" customWidth="1"/>
    <col min="15367" max="15367" width="5" style="285" customWidth="1"/>
    <col min="15368" max="15368" width="77.83203125" style="285" customWidth="1"/>
    <col min="15369" max="15370" width="20" style="285" customWidth="1"/>
    <col min="15371" max="15371" width="1.6640625" style="285" customWidth="1"/>
    <col min="15372" max="15616" width="9.33203125" style="285"/>
    <col min="15617" max="15617" width="8.33203125" style="285" customWidth="1"/>
    <col min="15618" max="15618" width="1.6640625" style="285" customWidth="1"/>
    <col min="15619" max="15620" width="5" style="285" customWidth="1"/>
    <col min="15621" max="15621" width="11.6640625" style="285" customWidth="1"/>
    <col min="15622" max="15622" width="9.1640625" style="285" customWidth="1"/>
    <col min="15623" max="15623" width="5" style="285" customWidth="1"/>
    <col min="15624" max="15624" width="77.83203125" style="285" customWidth="1"/>
    <col min="15625" max="15626" width="20" style="285" customWidth="1"/>
    <col min="15627" max="15627" width="1.6640625" style="285" customWidth="1"/>
    <col min="15628" max="15872" width="9.33203125" style="285"/>
    <col min="15873" max="15873" width="8.33203125" style="285" customWidth="1"/>
    <col min="15874" max="15874" width="1.6640625" style="285" customWidth="1"/>
    <col min="15875" max="15876" width="5" style="285" customWidth="1"/>
    <col min="15877" max="15877" width="11.6640625" style="285" customWidth="1"/>
    <col min="15878" max="15878" width="9.1640625" style="285" customWidth="1"/>
    <col min="15879" max="15879" width="5" style="285" customWidth="1"/>
    <col min="15880" max="15880" width="77.83203125" style="285" customWidth="1"/>
    <col min="15881" max="15882" width="20" style="285" customWidth="1"/>
    <col min="15883" max="15883" width="1.6640625" style="285" customWidth="1"/>
    <col min="15884" max="16128" width="9.33203125" style="285"/>
    <col min="16129" max="16129" width="8.33203125" style="285" customWidth="1"/>
    <col min="16130" max="16130" width="1.6640625" style="285" customWidth="1"/>
    <col min="16131" max="16132" width="5" style="285" customWidth="1"/>
    <col min="16133" max="16133" width="11.6640625" style="285" customWidth="1"/>
    <col min="16134" max="16134" width="9.1640625" style="285" customWidth="1"/>
    <col min="16135" max="16135" width="5" style="285" customWidth="1"/>
    <col min="16136" max="16136" width="77.83203125" style="285" customWidth="1"/>
    <col min="16137" max="16138" width="20" style="285" customWidth="1"/>
    <col min="16139" max="16139" width="1.6640625" style="285" customWidth="1"/>
    <col min="16140" max="16384" width="9.33203125" style="285"/>
  </cols>
  <sheetData>
    <row r="1" spans="2:11" ht="37.5" customHeight="1" x14ac:dyDescent="0.3"/>
    <row r="2" spans="2:11" ht="7.5" customHeight="1" x14ac:dyDescent="0.3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pans="2:11" s="292" customFormat="1" ht="45" customHeight="1" x14ac:dyDescent="0.3">
      <c r="B3" s="289"/>
      <c r="C3" s="290" t="s">
        <v>2392</v>
      </c>
      <c r="D3" s="290"/>
      <c r="E3" s="290"/>
      <c r="F3" s="290"/>
      <c r="G3" s="290"/>
      <c r="H3" s="290"/>
      <c r="I3" s="290"/>
      <c r="J3" s="290"/>
      <c r="K3" s="291"/>
    </row>
    <row r="4" spans="2:11" ht="25.5" customHeight="1" x14ac:dyDescent="0.3">
      <c r="B4" s="293"/>
      <c r="C4" s="294" t="s">
        <v>2393</v>
      </c>
      <c r="D4" s="294"/>
      <c r="E4" s="294"/>
      <c r="F4" s="294"/>
      <c r="G4" s="294"/>
      <c r="H4" s="294"/>
      <c r="I4" s="294"/>
      <c r="J4" s="294"/>
      <c r="K4" s="295"/>
    </row>
    <row r="5" spans="2:11" ht="5.25" customHeight="1" x14ac:dyDescent="0.3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pans="2:11" ht="15" customHeight="1" x14ac:dyDescent="0.3">
      <c r="B6" s="293"/>
      <c r="C6" s="297" t="s">
        <v>2394</v>
      </c>
      <c r="D6" s="297"/>
      <c r="E6" s="297"/>
      <c r="F6" s="297"/>
      <c r="G6" s="297"/>
      <c r="H6" s="297"/>
      <c r="I6" s="297"/>
      <c r="J6" s="297"/>
      <c r="K6" s="295"/>
    </row>
    <row r="7" spans="2:11" ht="15" customHeight="1" x14ac:dyDescent="0.3">
      <c r="B7" s="298"/>
      <c r="C7" s="297" t="s">
        <v>2395</v>
      </c>
      <c r="D7" s="297"/>
      <c r="E7" s="297"/>
      <c r="F7" s="297"/>
      <c r="G7" s="297"/>
      <c r="H7" s="297"/>
      <c r="I7" s="297"/>
      <c r="J7" s="297"/>
      <c r="K7" s="295"/>
    </row>
    <row r="8" spans="2:11" ht="12.75" customHeight="1" x14ac:dyDescent="0.3">
      <c r="B8" s="298"/>
      <c r="C8" s="299"/>
      <c r="D8" s="299"/>
      <c r="E8" s="299"/>
      <c r="F8" s="299"/>
      <c r="G8" s="299"/>
      <c r="H8" s="299"/>
      <c r="I8" s="299"/>
      <c r="J8" s="299"/>
      <c r="K8" s="295"/>
    </row>
    <row r="9" spans="2:11" ht="15" customHeight="1" x14ac:dyDescent="0.3">
      <c r="B9" s="298"/>
      <c r="C9" s="297" t="s">
        <v>2396</v>
      </c>
      <c r="D9" s="297"/>
      <c r="E9" s="297"/>
      <c r="F9" s="297"/>
      <c r="G9" s="297"/>
      <c r="H9" s="297"/>
      <c r="I9" s="297"/>
      <c r="J9" s="297"/>
      <c r="K9" s="295"/>
    </row>
    <row r="10" spans="2:11" ht="15" customHeight="1" x14ac:dyDescent="0.3">
      <c r="B10" s="298"/>
      <c r="C10" s="299"/>
      <c r="D10" s="297" t="s">
        <v>2397</v>
      </c>
      <c r="E10" s="297"/>
      <c r="F10" s="297"/>
      <c r="G10" s="297"/>
      <c r="H10" s="297"/>
      <c r="I10" s="297"/>
      <c r="J10" s="297"/>
      <c r="K10" s="295"/>
    </row>
    <row r="11" spans="2:11" ht="15" customHeight="1" x14ac:dyDescent="0.3">
      <c r="B11" s="298"/>
      <c r="C11" s="300"/>
      <c r="D11" s="297" t="s">
        <v>2398</v>
      </c>
      <c r="E11" s="297"/>
      <c r="F11" s="297"/>
      <c r="G11" s="297"/>
      <c r="H11" s="297"/>
      <c r="I11" s="297"/>
      <c r="J11" s="297"/>
      <c r="K11" s="295"/>
    </row>
    <row r="12" spans="2:11" ht="12.75" customHeight="1" x14ac:dyDescent="0.3">
      <c r="B12" s="298"/>
      <c r="C12" s="300"/>
      <c r="D12" s="300"/>
      <c r="E12" s="300"/>
      <c r="F12" s="300"/>
      <c r="G12" s="300"/>
      <c r="H12" s="300"/>
      <c r="I12" s="300"/>
      <c r="J12" s="300"/>
      <c r="K12" s="295"/>
    </row>
    <row r="13" spans="2:11" ht="15" customHeight="1" x14ac:dyDescent="0.3">
      <c r="B13" s="298"/>
      <c r="C13" s="300"/>
      <c r="D13" s="297" t="s">
        <v>2399</v>
      </c>
      <c r="E13" s="297"/>
      <c r="F13" s="297"/>
      <c r="G13" s="297"/>
      <c r="H13" s="297"/>
      <c r="I13" s="297"/>
      <c r="J13" s="297"/>
      <c r="K13" s="295"/>
    </row>
    <row r="14" spans="2:11" ht="15" customHeight="1" x14ac:dyDescent="0.3">
      <c r="B14" s="298"/>
      <c r="C14" s="300"/>
      <c r="D14" s="297" t="s">
        <v>2400</v>
      </c>
      <c r="E14" s="297"/>
      <c r="F14" s="297"/>
      <c r="G14" s="297"/>
      <c r="H14" s="297"/>
      <c r="I14" s="297"/>
      <c r="J14" s="297"/>
      <c r="K14" s="295"/>
    </row>
    <row r="15" spans="2:11" ht="15" customHeight="1" x14ac:dyDescent="0.3">
      <c r="B15" s="298"/>
      <c r="C15" s="300"/>
      <c r="D15" s="297" t="s">
        <v>2401</v>
      </c>
      <c r="E15" s="297"/>
      <c r="F15" s="297"/>
      <c r="G15" s="297"/>
      <c r="H15" s="297"/>
      <c r="I15" s="297"/>
      <c r="J15" s="297"/>
      <c r="K15" s="295"/>
    </row>
    <row r="16" spans="2:11" ht="15" customHeight="1" x14ac:dyDescent="0.3">
      <c r="B16" s="298"/>
      <c r="C16" s="300"/>
      <c r="D16" s="300"/>
      <c r="E16" s="301" t="s">
        <v>77</v>
      </c>
      <c r="F16" s="297" t="s">
        <v>2402</v>
      </c>
      <c r="G16" s="297"/>
      <c r="H16" s="297"/>
      <c r="I16" s="297"/>
      <c r="J16" s="297"/>
      <c r="K16" s="295"/>
    </row>
    <row r="17" spans="2:11" ht="15" customHeight="1" x14ac:dyDescent="0.3">
      <c r="B17" s="298"/>
      <c r="C17" s="300"/>
      <c r="D17" s="300"/>
      <c r="E17" s="301" t="s">
        <v>2403</v>
      </c>
      <c r="F17" s="297" t="s">
        <v>2404</v>
      </c>
      <c r="G17" s="297"/>
      <c r="H17" s="297"/>
      <c r="I17" s="297"/>
      <c r="J17" s="297"/>
      <c r="K17" s="295"/>
    </row>
    <row r="18" spans="2:11" ht="15" customHeight="1" x14ac:dyDescent="0.3">
      <c r="B18" s="298"/>
      <c r="C18" s="300"/>
      <c r="D18" s="300"/>
      <c r="E18" s="301" t="s">
        <v>2405</v>
      </c>
      <c r="F18" s="297" t="s">
        <v>2406</v>
      </c>
      <c r="G18" s="297"/>
      <c r="H18" s="297"/>
      <c r="I18" s="297"/>
      <c r="J18" s="297"/>
      <c r="K18" s="295"/>
    </row>
    <row r="19" spans="2:11" ht="15" customHeight="1" x14ac:dyDescent="0.3">
      <c r="B19" s="298"/>
      <c r="C19" s="300"/>
      <c r="D19" s="300"/>
      <c r="E19" s="301" t="s">
        <v>2407</v>
      </c>
      <c r="F19" s="297" t="s">
        <v>2408</v>
      </c>
      <c r="G19" s="297"/>
      <c r="H19" s="297"/>
      <c r="I19" s="297"/>
      <c r="J19" s="297"/>
      <c r="K19" s="295"/>
    </row>
    <row r="20" spans="2:11" ht="15" customHeight="1" x14ac:dyDescent="0.3">
      <c r="B20" s="298"/>
      <c r="C20" s="300"/>
      <c r="D20" s="300"/>
      <c r="E20" s="301" t="s">
        <v>2409</v>
      </c>
      <c r="F20" s="297" t="s">
        <v>2410</v>
      </c>
      <c r="G20" s="297"/>
      <c r="H20" s="297"/>
      <c r="I20" s="297"/>
      <c r="J20" s="297"/>
      <c r="K20" s="295"/>
    </row>
    <row r="21" spans="2:11" ht="15" customHeight="1" x14ac:dyDescent="0.3">
      <c r="B21" s="298"/>
      <c r="C21" s="300"/>
      <c r="D21" s="300"/>
      <c r="E21" s="301" t="s">
        <v>2411</v>
      </c>
      <c r="F21" s="297" t="s">
        <v>2412</v>
      </c>
      <c r="G21" s="297"/>
      <c r="H21" s="297"/>
      <c r="I21" s="297"/>
      <c r="J21" s="297"/>
      <c r="K21" s="295"/>
    </row>
    <row r="22" spans="2:11" ht="12.75" customHeight="1" x14ac:dyDescent="0.3">
      <c r="B22" s="298"/>
      <c r="C22" s="300"/>
      <c r="D22" s="300"/>
      <c r="E22" s="300"/>
      <c r="F22" s="300"/>
      <c r="G22" s="300"/>
      <c r="H22" s="300"/>
      <c r="I22" s="300"/>
      <c r="J22" s="300"/>
      <c r="K22" s="295"/>
    </row>
    <row r="23" spans="2:11" ht="15" customHeight="1" x14ac:dyDescent="0.3">
      <c r="B23" s="298"/>
      <c r="C23" s="297" t="s">
        <v>2413</v>
      </c>
      <c r="D23" s="297"/>
      <c r="E23" s="297"/>
      <c r="F23" s="297"/>
      <c r="G23" s="297"/>
      <c r="H23" s="297"/>
      <c r="I23" s="297"/>
      <c r="J23" s="297"/>
      <c r="K23" s="295"/>
    </row>
    <row r="24" spans="2:11" ht="15" customHeight="1" x14ac:dyDescent="0.3">
      <c r="B24" s="298"/>
      <c r="C24" s="297" t="s">
        <v>2414</v>
      </c>
      <c r="D24" s="297"/>
      <c r="E24" s="297"/>
      <c r="F24" s="297"/>
      <c r="G24" s="297"/>
      <c r="H24" s="297"/>
      <c r="I24" s="297"/>
      <c r="J24" s="297"/>
      <c r="K24" s="295"/>
    </row>
    <row r="25" spans="2:11" ht="15" customHeight="1" x14ac:dyDescent="0.3">
      <c r="B25" s="298"/>
      <c r="C25" s="299"/>
      <c r="D25" s="297" t="s">
        <v>2415</v>
      </c>
      <c r="E25" s="297"/>
      <c r="F25" s="297"/>
      <c r="G25" s="297"/>
      <c r="H25" s="297"/>
      <c r="I25" s="297"/>
      <c r="J25" s="297"/>
      <c r="K25" s="295"/>
    </row>
    <row r="26" spans="2:11" ht="15" customHeight="1" x14ac:dyDescent="0.3">
      <c r="B26" s="298"/>
      <c r="C26" s="300"/>
      <c r="D26" s="297" t="s">
        <v>2416</v>
      </c>
      <c r="E26" s="297"/>
      <c r="F26" s="297"/>
      <c r="G26" s="297"/>
      <c r="H26" s="297"/>
      <c r="I26" s="297"/>
      <c r="J26" s="297"/>
      <c r="K26" s="295"/>
    </row>
    <row r="27" spans="2:11" ht="12.75" customHeight="1" x14ac:dyDescent="0.3">
      <c r="B27" s="298"/>
      <c r="C27" s="300"/>
      <c r="D27" s="300"/>
      <c r="E27" s="300"/>
      <c r="F27" s="300"/>
      <c r="G27" s="300"/>
      <c r="H27" s="300"/>
      <c r="I27" s="300"/>
      <c r="J27" s="300"/>
      <c r="K27" s="295"/>
    </row>
    <row r="28" spans="2:11" ht="15" customHeight="1" x14ac:dyDescent="0.3">
      <c r="B28" s="298"/>
      <c r="C28" s="300"/>
      <c r="D28" s="297" t="s">
        <v>2417</v>
      </c>
      <c r="E28" s="297"/>
      <c r="F28" s="297"/>
      <c r="G28" s="297"/>
      <c r="H28" s="297"/>
      <c r="I28" s="297"/>
      <c r="J28" s="297"/>
      <c r="K28" s="295"/>
    </row>
    <row r="29" spans="2:11" ht="15" customHeight="1" x14ac:dyDescent="0.3">
      <c r="B29" s="298"/>
      <c r="C29" s="300"/>
      <c r="D29" s="297" t="s">
        <v>2418</v>
      </c>
      <c r="E29" s="297"/>
      <c r="F29" s="297"/>
      <c r="G29" s="297"/>
      <c r="H29" s="297"/>
      <c r="I29" s="297"/>
      <c r="J29" s="297"/>
      <c r="K29" s="295"/>
    </row>
    <row r="30" spans="2:11" ht="12.75" customHeight="1" x14ac:dyDescent="0.3">
      <c r="B30" s="298"/>
      <c r="C30" s="300"/>
      <c r="D30" s="300"/>
      <c r="E30" s="300"/>
      <c r="F30" s="300"/>
      <c r="G30" s="300"/>
      <c r="H30" s="300"/>
      <c r="I30" s="300"/>
      <c r="J30" s="300"/>
      <c r="K30" s="295"/>
    </row>
    <row r="31" spans="2:11" ht="15" customHeight="1" x14ac:dyDescent="0.3">
      <c r="B31" s="298"/>
      <c r="C31" s="300"/>
      <c r="D31" s="297" t="s">
        <v>2419</v>
      </c>
      <c r="E31" s="297"/>
      <c r="F31" s="297"/>
      <c r="G31" s="297"/>
      <c r="H31" s="297"/>
      <c r="I31" s="297"/>
      <c r="J31" s="297"/>
      <c r="K31" s="295"/>
    </row>
    <row r="32" spans="2:11" ht="15" customHeight="1" x14ac:dyDescent="0.3">
      <c r="B32" s="298"/>
      <c r="C32" s="300"/>
      <c r="D32" s="297" t="s">
        <v>2420</v>
      </c>
      <c r="E32" s="297"/>
      <c r="F32" s="297"/>
      <c r="G32" s="297"/>
      <c r="H32" s="297"/>
      <c r="I32" s="297"/>
      <c r="J32" s="297"/>
      <c r="K32" s="295"/>
    </row>
    <row r="33" spans="2:11" ht="15" customHeight="1" x14ac:dyDescent="0.3">
      <c r="B33" s="298"/>
      <c r="C33" s="300"/>
      <c r="D33" s="297" t="s">
        <v>2421</v>
      </c>
      <c r="E33" s="297"/>
      <c r="F33" s="297"/>
      <c r="G33" s="297"/>
      <c r="H33" s="297"/>
      <c r="I33" s="297"/>
      <c r="J33" s="297"/>
      <c r="K33" s="295"/>
    </row>
    <row r="34" spans="2:11" ht="15" customHeight="1" x14ac:dyDescent="0.3">
      <c r="B34" s="298"/>
      <c r="C34" s="300"/>
      <c r="D34" s="299"/>
      <c r="E34" s="302" t="s">
        <v>239</v>
      </c>
      <c r="F34" s="299"/>
      <c r="G34" s="297" t="s">
        <v>2422</v>
      </c>
      <c r="H34" s="297"/>
      <c r="I34" s="297"/>
      <c r="J34" s="297"/>
      <c r="K34" s="295"/>
    </row>
    <row r="35" spans="2:11" ht="30.75" customHeight="1" x14ac:dyDescent="0.3">
      <c r="B35" s="298"/>
      <c r="C35" s="300"/>
      <c r="D35" s="299"/>
      <c r="E35" s="302" t="s">
        <v>2423</v>
      </c>
      <c r="F35" s="299"/>
      <c r="G35" s="297" t="s">
        <v>2424</v>
      </c>
      <c r="H35" s="297"/>
      <c r="I35" s="297"/>
      <c r="J35" s="297"/>
      <c r="K35" s="295"/>
    </row>
    <row r="36" spans="2:11" ht="15" customHeight="1" x14ac:dyDescent="0.3">
      <c r="B36" s="298"/>
      <c r="C36" s="300"/>
      <c r="D36" s="299"/>
      <c r="E36" s="302" t="s">
        <v>53</v>
      </c>
      <c r="F36" s="299"/>
      <c r="G36" s="297" t="s">
        <v>2425</v>
      </c>
      <c r="H36" s="297"/>
      <c r="I36" s="297"/>
      <c r="J36" s="297"/>
      <c r="K36" s="295"/>
    </row>
    <row r="37" spans="2:11" ht="15" customHeight="1" x14ac:dyDescent="0.3">
      <c r="B37" s="298"/>
      <c r="C37" s="300"/>
      <c r="D37" s="299"/>
      <c r="E37" s="302" t="s">
        <v>240</v>
      </c>
      <c r="F37" s="299"/>
      <c r="G37" s="297" t="s">
        <v>2426</v>
      </c>
      <c r="H37" s="297"/>
      <c r="I37" s="297"/>
      <c r="J37" s="297"/>
      <c r="K37" s="295"/>
    </row>
    <row r="38" spans="2:11" ht="15" customHeight="1" x14ac:dyDescent="0.3">
      <c r="B38" s="298"/>
      <c r="C38" s="300"/>
      <c r="D38" s="299"/>
      <c r="E38" s="302" t="s">
        <v>241</v>
      </c>
      <c r="F38" s="299"/>
      <c r="G38" s="297" t="s">
        <v>2427</v>
      </c>
      <c r="H38" s="297"/>
      <c r="I38" s="297"/>
      <c r="J38" s="297"/>
      <c r="K38" s="295"/>
    </row>
    <row r="39" spans="2:11" ht="15" customHeight="1" x14ac:dyDescent="0.3">
      <c r="B39" s="298"/>
      <c r="C39" s="300"/>
      <c r="D39" s="299"/>
      <c r="E39" s="302" t="s">
        <v>242</v>
      </c>
      <c r="F39" s="299"/>
      <c r="G39" s="297" t="s">
        <v>2428</v>
      </c>
      <c r="H39" s="297"/>
      <c r="I39" s="297"/>
      <c r="J39" s="297"/>
      <c r="K39" s="295"/>
    </row>
    <row r="40" spans="2:11" ht="15" customHeight="1" x14ac:dyDescent="0.3">
      <c r="B40" s="298"/>
      <c r="C40" s="300"/>
      <c r="D40" s="299"/>
      <c r="E40" s="302" t="s">
        <v>2429</v>
      </c>
      <c r="F40" s="299"/>
      <c r="G40" s="297" t="s">
        <v>2430</v>
      </c>
      <c r="H40" s="297"/>
      <c r="I40" s="297"/>
      <c r="J40" s="297"/>
      <c r="K40" s="295"/>
    </row>
    <row r="41" spans="2:11" ht="15" customHeight="1" x14ac:dyDescent="0.3">
      <c r="B41" s="298"/>
      <c r="C41" s="300"/>
      <c r="D41" s="299"/>
      <c r="E41" s="302"/>
      <c r="F41" s="299"/>
      <c r="G41" s="297" t="s">
        <v>2431</v>
      </c>
      <c r="H41" s="297"/>
      <c r="I41" s="297"/>
      <c r="J41" s="297"/>
      <c r="K41" s="295"/>
    </row>
    <row r="42" spans="2:11" ht="15" customHeight="1" x14ac:dyDescent="0.3">
      <c r="B42" s="298"/>
      <c r="C42" s="300"/>
      <c r="D42" s="299"/>
      <c r="E42" s="302" t="s">
        <v>2432</v>
      </c>
      <c r="F42" s="299"/>
      <c r="G42" s="297" t="s">
        <v>2433</v>
      </c>
      <c r="H42" s="297"/>
      <c r="I42" s="297"/>
      <c r="J42" s="297"/>
      <c r="K42" s="295"/>
    </row>
    <row r="43" spans="2:11" ht="15" customHeight="1" x14ac:dyDescent="0.3">
      <c r="B43" s="298"/>
      <c r="C43" s="300"/>
      <c r="D43" s="299"/>
      <c r="E43" s="302" t="s">
        <v>244</v>
      </c>
      <c r="F43" s="299"/>
      <c r="G43" s="297" t="s">
        <v>2434</v>
      </c>
      <c r="H43" s="297"/>
      <c r="I43" s="297"/>
      <c r="J43" s="297"/>
      <c r="K43" s="295"/>
    </row>
    <row r="44" spans="2:11" ht="12.75" customHeight="1" x14ac:dyDescent="0.3">
      <c r="B44" s="298"/>
      <c r="C44" s="300"/>
      <c r="D44" s="299"/>
      <c r="E44" s="299"/>
      <c r="F44" s="299"/>
      <c r="G44" s="299"/>
      <c r="H44" s="299"/>
      <c r="I44" s="299"/>
      <c r="J44" s="299"/>
      <c r="K44" s="295"/>
    </row>
    <row r="45" spans="2:11" ht="15" customHeight="1" x14ac:dyDescent="0.3">
      <c r="B45" s="298"/>
      <c r="C45" s="300"/>
      <c r="D45" s="297" t="s">
        <v>2435</v>
      </c>
      <c r="E45" s="297"/>
      <c r="F45" s="297"/>
      <c r="G45" s="297"/>
      <c r="H45" s="297"/>
      <c r="I45" s="297"/>
      <c r="J45" s="297"/>
      <c r="K45" s="295"/>
    </row>
    <row r="46" spans="2:11" ht="15" customHeight="1" x14ac:dyDescent="0.3">
      <c r="B46" s="298"/>
      <c r="C46" s="300"/>
      <c r="D46" s="300"/>
      <c r="E46" s="297" t="s">
        <v>2436</v>
      </c>
      <c r="F46" s="297"/>
      <c r="G46" s="297"/>
      <c r="H46" s="297"/>
      <c r="I46" s="297"/>
      <c r="J46" s="297"/>
      <c r="K46" s="295"/>
    </row>
    <row r="47" spans="2:11" ht="15" customHeight="1" x14ac:dyDescent="0.3">
      <c r="B47" s="298"/>
      <c r="C47" s="300"/>
      <c r="D47" s="300"/>
      <c r="E47" s="297" t="s">
        <v>2437</v>
      </c>
      <c r="F47" s="297"/>
      <c r="G47" s="297"/>
      <c r="H47" s="297"/>
      <c r="I47" s="297"/>
      <c r="J47" s="297"/>
      <c r="K47" s="295"/>
    </row>
    <row r="48" spans="2:11" ht="15" customHeight="1" x14ac:dyDescent="0.3">
      <c r="B48" s="298"/>
      <c r="C48" s="300"/>
      <c r="D48" s="300"/>
      <c r="E48" s="297" t="s">
        <v>2438</v>
      </c>
      <c r="F48" s="297"/>
      <c r="G48" s="297"/>
      <c r="H48" s="297"/>
      <c r="I48" s="297"/>
      <c r="J48" s="297"/>
      <c r="K48" s="295"/>
    </row>
    <row r="49" spans="2:11" ht="15" customHeight="1" x14ac:dyDescent="0.3">
      <c r="B49" s="298"/>
      <c r="C49" s="300"/>
      <c r="D49" s="297" t="s">
        <v>2439</v>
      </c>
      <c r="E49" s="297"/>
      <c r="F49" s="297"/>
      <c r="G49" s="297"/>
      <c r="H49" s="297"/>
      <c r="I49" s="297"/>
      <c r="J49" s="297"/>
      <c r="K49" s="295"/>
    </row>
    <row r="50" spans="2:11" ht="25.5" customHeight="1" x14ac:dyDescent="0.3">
      <c r="B50" s="293"/>
      <c r="C50" s="294" t="s">
        <v>2440</v>
      </c>
      <c r="D50" s="294"/>
      <c r="E50" s="294"/>
      <c r="F50" s="294"/>
      <c r="G50" s="294"/>
      <c r="H50" s="294"/>
      <c r="I50" s="294"/>
      <c r="J50" s="294"/>
      <c r="K50" s="295"/>
    </row>
    <row r="51" spans="2:11" ht="5.25" customHeight="1" x14ac:dyDescent="0.3">
      <c r="B51" s="293"/>
      <c r="C51" s="296"/>
      <c r="D51" s="296"/>
      <c r="E51" s="296"/>
      <c r="F51" s="296"/>
      <c r="G51" s="296"/>
      <c r="H51" s="296"/>
      <c r="I51" s="296"/>
      <c r="J51" s="296"/>
      <c r="K51" s="295"/>
    </row>
    <row r="52" spans="2:11" ht="15" customHeight="1" x14ac:dyDescent="0.3">
      <c r="B52" s="293"/>
      <c r="C52" s="297" t="s">
        <v>2441</v>
      </c>
      <c r="D52" s="297"/>
      <c r="E52" s="297"/>
      <c r="F52" s="297"/>
      <c r="G52" s="297"/>
      <c r="H52" s="297"/>
      <c r="I52" s="297"/>
      <c r="J52" s="297"/>
      <c r="K52" s="295"/>
    </row>
    <row r="53" spans="2:11" ht="15" customHeight="1" x14ac:dyDescent="0.3">
      <c r="B53" s="293"/>
      <c r="C53" s="297" t="s">
        <v>2442</v>
      </c>
      <c r="D53" s="297"/>
      <c r="E53" s="297"/>
      <c r="F53" s="297"/>
      <c r="G53" s="297"/>
      <c r="H53" s="297"/>
      <c r="I53" s="297"/>
      <c r="J53" s="297"/>
      <c r="K53" s="295"/>
    </row>
    <row r="54" spans="2:11" ht="12.75" customHeight="1" x14ac:dyDescent="0.3">
      <c r="B54" s="293"/>
      <c r="C54" s="299"/>
      <c r="D54" s="299"/>
      <c r="E54" s="299"/>
      <c r="F54" s="299"/>
      <c r="G54" s="299"/>
      <c r="H54" s="299"/>
      <c r="I54" s="299"/>
      <c r="J54" s="299"/>
      <c r="K54" s="295"/>
    </row>
    <row r="55" spans="2:11" ht="15" customHeight="1" x14ac:dyDescent="0.3">
      <c r="B55" s="293"/>
      <c r="C55" s="297" t="s">
        <v>2443</v>
      </c>
      <c r="D55" s="297"/>
      <c r="E55" s="297"/>
      <c r="F55" s="297"/>
      <c r="G55" s="297"/>
      <c r="H55" s="297"/>
      <c r="I55" s="297"/>
      <c r="J55" s="297"/>
      <c r="K55" s="295"/>
    </row>
    <row r="56" spans="2:11" ht="15" customHeight="1" x14ac:dyDescent="0.3">
      <c r="B56" s="293"/>
      <c r="C56" s="300"/>
      <c r="D56" s="297" t="s">
        <v>2444</v>
      </c>
      <c r="E56" s="297"/>
      <c r="F56" s="297"/>
      <c r="G56" s="297"/>
      <c r="H56" s="297"/>
      <c r="I56" s="297"/>
      <c r="J56" s="297"/>
      <c r="K56" s="295"/>
    </row>
    <row r="57" spans="2:11" ht="15" customHeight="1" x14ac:dyDescent="0.3">
      <c r="B57" s="293"/>
      <c r="C57" s="300"/>
      <c r="D57" s="297" t="s">
        <v>2445</v>
      </c>
      <c r="E57" s="297"/>
      <c r="F57" s="297"/>
      <c r="G57" s="297"/>
      <c r="H57" s="297"/>
      <c r="I57" s="297"/>
      <c r="J57" s="297"/>
      <c r="K57" s="295"/>
    </row>
    <row r="58" spans="2:11" ht="15" customHeight="1" x14ac:dyDescent="0.3">
      <c r="B58" s="293"/>
      <c r="C58" s="300"/>
      <c r="D58" s="297" t="s">
        <v>2446</v>
      </c>
      <c r="E58" s="297"/>
      <c r="F58" s="297"/>
      <c r="G58" s="297"/>
      <c r="H58" s="297"/>
      <c r="I58" s="297"/>
      <c r="J58" s="297"/>
      <c r="K58" s="295"/>
    </row>
    <row r="59" spans="2:11" ht="15" customHeight="1" x14ac:dyDescent="0.3">
      <c r="B59" s="293"/>
      <c r="C59" s="300"/>
      <c r="D59" s="297" t="s">
        <v>2447</v>
      </c>
      <c r="E59" s="297"/>
      <c r="F59" s="297"/>
      <c r="G59" s="297"/>
      <c r="H59" s="297"/>
      <c r="I59" s="297"/>
      <c r="J59" s="297"/>
      <c r="K59" s="295"/>
    </row>
    <row r="60" spans="2:11" ht="15" customHeight="1" x14ac:dyDescent="0.3">
      <c r="B60" s="293"/>
      <c r="C60" s="300"/>
      <c r="D60" s="303" t="s">
        <v>2448</v>
      </c>
      <c r="E60" s="303"/>
      <c r="F60" s="303"/>
      <c r="G60" s="303"/>
      <c r="H60" s="303"/>
      <c r="I60" s="303"/>
      <c r="J60" s="303"/>
      <c r="K60" s="295"/>
    </row>
    <row r="61" spans="2:11" ht="15" customHeight="1" x14ac:dyDescent="0.3">
      <c r="B61" s="293"/>
      <c r="C61" s="300"/>
      <c r="D61" s="297" t="s">
        <v>2449</v>
      </c>
      <c r="E61" s="297"/>
      <c r="F61" s="297"/>
      <c r="G61" s="297"/>
      <c r="H61" s="297"/>
      <c r="I61" s="297"/>
      <c r="J61" s="297"/>
      <c r="K61" s="295"/>
    </row>
    <row r="62" spans="2:11" ht="12.75" customHeight="1" x14ac:dyDescent="0.3">
      <c r="B62" s="293"/>
      <c r="C62" s="300"/>
      <c r="D62" s="300"/>
      <c r="E62" s="304"/>
      <c r="F62" s="300"/>
      <c r="G62" s="300"/>
      <c r="H62" s="300"/>
      <c r="I62" s="300"/>
      <c r="J62" s="300"/>
      <c r="K62" s="295"/>
    </row>
    <row r="63" spans="2:11" ht="15" customHeight="1" x14ac:dyDescent="0.3">
      <c r="B63" s="293"/>
      <c r="C63" s="300"/>
      <c r="D63" s="297" t="s">
        <v>2450</v>
      </c>
      <c r="E63" s="297"/>
      <c r="F63" s="297"/>
      <c r="G63" s="297"/>
      <c r="H63" s="297"/>
      <c r="I63" s="297"/>
      <c r="J63" s="297"/>
      <c r="K63" s="295"/>
    </row>
    <row r="64" spans="2:11" ht="15" customHeight="1" x14ac:dyDescent="0.3">
      <c r="B64" s="293"/>
      <c r="C64" s="300"/>
      <c r="D64" s="303" t="s">
        <v>2451</v>
      </c>
      <c r="E64" s="303"/>
      <c r="F64" s="303"/>
      <c r="G64" s="303"/>
      <c r="H64" s="303"/>
      <c r="I64" s="303"/>
      <c r="J64" s="303"/>
      <c r="K64" s="295"/>
    </row>
    <row r="65" spans="2:11" ht="15" customHeight="1" x14ac:dyDescent="0.3">
      <c r="B65" s="293"/>
      <c r="C65" s="300"/>
      <c r="D65" s="297" t="s">
        <v>2452</v>
      </c>
      <c r="E65" s="297"/>
      <c r="F65" s="297"/>
      <c r="G65" s="297"/>
      <c r="H65" s="297"/>
      <c r="I65" s="297"/>
      <c r="J65" s="297"/>
      <c r="K65" s="295"/>
    </row>
    <row r="66" spans="2:11" ht="15" customHeight="1" x14ac:dyDescent="0.3">
      <c r="B66" s="293"/>
      <c r="C66" s="300"/>
      <c r="D66" s="297" t="s">
        <v>2453</v>
      </c>
      <c r="E66" s="297"/>
      <c r="F66" s="297"/>
      <c r="G66" s="297"/>
      <c r="H66" s="297"/>
      <c r="I66" s="297"/>
      <c r="J66" s="297"/>
      <c r="K66" s="295"/>
    </row>
    <row r="67" spans="2:11" ht="15" customHeight="1" x14ac:dyDescent="0.3">
      <c r="B67" s="293"/>
      <c r="C67" s="300"/>
      <c r="D67" s="297" t="s">
        <v>2454</v>
      </c>
      <c r="E67" s="297"/>
      <c r="F67" s="297"/>
      <c r="G67" s="297"/>
      <c r="H67" s="297"/>
      <c r="I67" s="297"/>
      <c r="J67" s="297"/>
      <c r="K67" s="295"/>
    </row>
    <row r="68" spans="2:11" ht="15" customHeight="1" x14ac:dyDescent="0.3">
      <c r="B68" s="293"/>
      <c r="C68" s="300"/>
      <c r="D68" s="297" t="s">
        <v>2455</v>
      </c>
      <c r="E68" s="297"/>
      <c r="F68" s="297"/>
      <c r="G68" s="297"/>
      <c r="H68" s="297"/>
      <c r="I68" s="297"/>
      <c r="J68" s="297"/>
      <c r="K68" s="295"/>
    </row>
    <row r="69" spans="2:11" ht="12.75" customHeight="1" x14ac:dyDescent="0.3">
      <c r="B69" s="305"/>
      <c r="C69" s="306"/>
      <c r="D69" s="306"/>
      <c r="E69" s="306"/>
      <c r="F69" s="306"/>
      <c r="G69" s="306"/>
      <c r="H69" s="306"/>
      <c r="I69" s="306"/>
      <c r="J69" s="306"/>
      <c r="K69" s="307"/>
    </row>
    <row r="70" spans="2:11" ht="18.75" customHeight="1" x14ac:dyDescent="0.3">
      <c r="B70" s="308"/>
      <c r="C70" s="308"/>
      <c r="D70" s="308"/>
      <c r="E70" s="308"/>
      <c r="F70" s="308"/>
      <c r="G70" s="308"/>
      <c r="H70" s="308"/>
      <c r="I70" s="308"/>
      <c r="J70" s="308"/>
      <c r="K70" s="309"/>
    </row>
    <row r="71" spans="2:11" ht="18.75" customHeight="1" x14ac:dyDescent="0.3">
      <c r="B71" s="309"/>
      <c r="C71" s="309"/>
      <c r="D71" s="309"/>
      <c r="E71" s="309"/>
      <c r="F71" s="309"/>
      <c r="G71" s="309"/>
      <c r="H71" s="309"/>
      <c r="I71" s="309"/>
      <c r="J71" s="309"/>
      <c r="K71" s="309"/>
    </row>
    <row r="72" spans="2:11" ht="7.5" customHeight="1" x14ac:dyDescent="0.3">
      <c r="B72" s="310"/>
      <c r="C72" s="311"/>
      <c r="D72" s="311"/>
      <c r="E72" s="311"/>
      <c r="F72" s="311"/>
      <c r="G72" s="311"/>
      <c r="H72" s="311"/>
      <c r="I72" s="311"/>
      <c r="J72" s="311"/>
      <c r="K72" s="312"/>
    </row>
    <row r="73" spans="2:11" ht="45" customHeight="1" x14ac:dyDescent="0.3">
      <c r="B73" s="313"/>
      <c r="C73" s="314" t="s">
        <v>2391</v>
      </c>
      <c r="D73" s="314"/>
      <c r="E73" s="314"/>
      <c r="F73" s="314"/>
      <c r="G73" s="314"/>
      <c r="H73" s="314"/>
      <c r="I73" s="314"/>
      <c r="J73" s="314"/>
      <c r="K73" s="315"/>
    </row>
    <row r="74" spans="2:11" ht="17.25" customHeight="1" x14ac:dyDescent="0.3">
      <c r="B74" s="313"/>
      <c r="C74" s="316" t="s">
        <v>2456</v>
      </c>
      <c r="D74" s="316"/>
      <c r="E74" s="316"/>
      <c r="F74" s="316" t="s">
        <v>2457</v>
      </c>
      <c r="G74" s="317"/>
      <c r="H74" s="316" t="s">
        <v>240</v>
      </c>
      <c r="I74" s="316" t="s">
        <v>57</v>
      </c>
      <c r="J74" s="316" t="s">
        <v>2458</v>
      </c>
      <c r="K74" s="315"/>
    </row>
    <row r="75" spans="2:11" ht="17.25" customHeight="1" x14ac:dyDescent="0.3">
      <c r="B75" s="313"/>
      <c r="C75" s="318" t="s">
        <v>2459</v>
      </c>
      <c r="D75" s="318"/>
      <c r="E75" s="318"/>
      <c r="F75" s="319" t="s">
        <v>2460</v>
      </c>
      <c r="G75" s="320"/>
      <c r="H75" s="318"/>
      <c r="I75" s="318"/>
      <c r="J75" s="318" t="s">
        <v>2461</v>
      </c>
      <c r="K75" s="315"/>
    </row>
    <row r="76" spans="2:11" ht="5.25" customHeight="1" x14ac:dyDescent="0.3">
      <c r="B76" s="313"/>
      <c r="C76" s="321"/>
      <c r="D76" s="321"/>
      <c r="E76" s="321"/>
      <c r="F76" s="321"/>
      <c r="G76" s="322"/>
      <c r="H76" s="321"/>
      <c r="I76" s="321"/>
      <c r="J76" s="321"/>
      <c r="K76" s="315"/>
    </row>
    <row r="77" spans="2:11" ht="15" customHeight="1" x14ac:dyDescent="0.3">
      <c r="B77" s="313"/>
      <c r="C77" s="302" t="s">
        <v>53</v>
      </c>
      <c r="D77" s="321"/>
      <c r="E77" s="321"/>
      <c r="F77" s="323" t="s">
        <v>2462</v>
      </c>
      <c r="G77" s="322"/>
      <c r="H77" s="302" t="s">
        <v>2463</v>
      </c>
      <c r="I77" s="302" t="s">
        <v>2464</v>
      </c>
      <c r="J77" s="302">
        <v>20</v>
      </c>
      <c r="K77" s="315"/>
    </row>
    <row r="78" spans="2:11" ht="15" customHeight="1" x14ac:dyDescent="0.3">
      <c r="B78" s="313"/>
      <c r="C78" s="302" t="s">
        <v>2465</v>
      </c>
      <c r="D78" s="302"/>
      <c r="E78" s="302"/>
      <c r="F78" s="323" t="s">
        <v>2462</v>
      </c>
      <c r="G78" s="322"/>
      <c r="H78" s="302" t="s">
        <v>2466</v>
      </c>
      <c r="I78" s="302" t="s">
        <v>2464</v>
      </c>
      <c r="J78" s="302">
        <v>120</v>
      </c>
      <c r="K78" s="315"/>
    </row>
    <row r="79" spans="2:11" ht="15" customHeight="1" x14ac:dyDescent="0.3">
      <c r="B79" s="324"/>
      <c r="C79" s="302" t="s">
        <v>2467</v>
      </c>
      <c r="D79" s="302"/>
      <c r="E79" s="302"/>
      <c r="F79" s="323" t="s">
        <v>2468</v>
      </c>
      <c r="G79" s="322"/>
      <c r="H79" s="302" t="s">
        <v>2469</v>
      </c>
      <c r="I79" s="302" t="s">
        <v>2464</v>
      </c>
      <c r="J79" s="302">
        <v>50</v>
      </c>
      <c r="K79" s="315"/>
    </row>
    <row r="80" spans="2:11" ht="15" customHeight="1" x14ac:dyDescent="0.3">
      <c r="B80" s="324"/>
      <c r="C80" s="302" t="s">
        <v>2470</v>
      </c>
      <c r="D80" s="302"/>
      <c r="E80" s="302"/>
      <c r="F80" s="323" t="s">
        <v>2462</v>
      </c>
      <c r="G80" s="322"/>
      <c r="H80" s="302" t="s">
        <v>2471</v>
      </c>
      <c r="I80" s="302" t="s">
        <v>2472</v>
      </c>
      <c r="J80" s="302"/>
      <c r="K80" s="315"/>
    </row>
    <row r="81" spans="2:11" ht="15" customHeight="1" x14ac:dyDescent="0.3">
      <c r="B81" s="324"/>
      <c r="C81" s="325" t="s">
        <v>2473</v>
      </c>
      <c r="D81" s="325"/>
      <c r="E81" s="325"/>
      <c r="F81" s="326" t="s">
        <v>2468</v>
      </c>
      <c r="G81" s="325"/>
      <c r="H81" s="325" t="s">
        <v>2474</v>
      </c>
      <c r="I81" s="325" t="s">
        <v>2464</v>
      </c>
      <c r="J81" s="325">
        <v>15</v>
      </c>
      <c r="K81" s="315"/>
    </row>
    <row r="82" spans="2:11" ht="15" customHeight="1" x14ac:dyDescent="0.3">
      <c r="B82" s="324"/>
      <c r="C82" s="325" t="s">
        <v>2475</v>
      </c>
      <c r="D82" s="325"/>
      <c r="E82" s="325"/>
      <c r="F82" s="326" t="s">
        <v>2468</v>
      </c>
      <c r="G82" s="325"/>
      <c r="H82" s="325" t="s">
        <v>2476</v>
      </c>
      <c r="I82" s="325" t="s">
        <v>2464</v>
      </c>
      <c r="J82" s="325">
        <v>15</v>
      </c>
      <c r="K82" s="315"/>
    </row>
    <row r="83" spans="2:11" ht="15" customHeight="1" x14ac:dyDescent="0.3">
      <c r="B83" s="324"/>
      <c r="C83" s="325" t="s">
        <v>2477</v>
      </c>
      <c r="D83" s="325"/>
      <c r="E83" s="325"/>
      <c r="F83" s="326" t="s">
        <v>2468</v>
      </c>
      <c r="G83" s="325"/>
      <c r="H83" s="325" t="s">
        <v>2478</v>
      </c>
      <c r="I83" s="325" t="s">
        <v>2464</v>
      </c>
      <c r="J83" s="325">
        <v>20</v>
      </c>
      <c r="K83" s="315"/>
    </row>
    <row r="84" spans="2:11" ht="15" customHeight="1" x14ac:dyDescent="0.3">
      <c r="B84" s="324"/>
      <c r="C84" s="325" t="s">
        <v>2479</v>
      </c>
      <c r="D84" s="325"/>
      <c r="E84" s="325"/>
      <c r="F84" s="326" t="s">
        <v>2468</v>
      </c>
      <c r="G84" s="325"/>
      <c r="H84" s="325" t="s">
        <v>2480</v>
      </c>
      <c r="I84" s="325" t="s">
        <v>2464</v>
      </c>
      <c r="J84" s="325">
        <v>20</v>
      </c>
      <c r="K84" s="315"/>
    </row>
    <row r="85" spans="2:11" ht="15" customHeight="1" x14ac:dyDescent="0.3">
      <c r="B85" s="324"/>
      <c r="C85" s="302" t="s">
        <v>2481</v>
      </c>
      <c r="D85" s="302"/>
      <c r="E85" s="302"/>
      <c r="F85" s="323" t="s">
        <v>2468</v>
      </c>
      <c r="G85" s="322"/>
      <c r="H85" s="302" t="s">
        <v>2482</v>
      </c>
      <c r="I85" s="302" t="s">
        <v>2464</v>
      </c>
      <c r="J85" s="302">
        <v>50</v>
      </c>
      <c r="K85" s="315"/>
    </row>
    <row r="86" spans="2:11" ht="15" customHeight="1" x14ac:dyDescent="0.3">
      <c r="B86" s="324"/>
      <c r="C86" s="302" t="s">
        <v>2483</v>
      </c>
      <c r="D86" s="302"/>
      <c r="E86" s="302"/>
      <c r="F86" s="323" t="s">
        <v>2468</v>
      </c>
      <c r="G86" s="322"/>
      <c r="H86" s="302" t="s">
        <v>2484</v>
      </c>
      <c r="I86" s="302" t="s">
        <v>2464</v>
      </c>
      <c r="J86" s="302">
        <v>20</v>
      </c>
      <c r="K86" s="315"/>
    </row>
    <row r="87" spans="2:11" ht="15" customHeight="1" x14ac:dyDescent="0.3">
      <c r="B87" s="324"/>
      <c r="C87" s="302" t="s">
        <v>2485</v>
      </c>
      <c r="D87" s="302"/>
      <c r="E87" s="302"/>
      <c r="F87" s="323" t="s">
        <v>2468</v>
      </c>
      <c r="G87" s="322"/>
      <c r="H87" s="302" t="s">
        <v>2486</v>
      </c>
      <c r="I87" s="302" t="s">
        <v>2464</v>
      </c>
      <c r="J87" s="302">
        <v>20</v>
      </c>
      <c r="K87" s="315"/>
    </row>
    <row r="88" spans="2:11" ht="15" customHeight="1" x14ac:dyDescent="0.3">
      <c r="B88" s="324"/>
      <c r="C88" s="302" t="s">
        <v>2487</v>
      </c>
      <c r="D88" s="302"/>
      <c r="E88" s="302"/>
      <c r="F88" s="323" t="s">
        <v>2468</v>
      </c>
      <c r="G88" s="322"/>
      <c r="H88" s="302" t="s">
        <v>2488</v>
      </c>
      <c r="I88" s="302" t="s">
        <v>2464</v>
      </c>
      <c r="J88" s="302">
        <v>50</v>
      </c>
      <c r="K88" s="315"/>
    </row>
    <row r="89" spans="2:11" ht="15" customHeight="1" x14ac:dyDescent="0.3">
      <c r="B89" s="324"/>
      <c r="C89" s="302" t="s">
        <v>2489</v>
      </c>
      <c r="D89" s="302"/>
      <c r="E89" s="302"/>
      <c r="F89" s="323" t="s">
        <v>2468</v>
      </c>
      <c r="G89" s="322"/>
      <c r="H89" s="302" t="s">
        <v>2489</v>
      </c>
      <c r="I89" s="302" t="s">
        <v>2464</v>
      </c>
      <c r="J89" s="302">
        <v>50</v>
      </c>
      <c r="K89" s="315"/>
    </row>
    <row r="90" spans="2:11" ht="15" customHeight="1" x14ac:dyDescent="0.3">
      <c r="B90" s="324"/>
      <c r="C90" s="302" t="s">
        <v>245</v>
      </c>
      <c r="D90" s="302"/>
      <c r="E90" s="302"/>
      <c r="F90" s="323" t="s">
        <v>2468</v>
      </c>
      <c r="G90" s="322"/>
      <c r="H90" s="302" t="s">
        <v>2490</v>
      </c>
      <c r="I90" s="302" t="s">
        <v>2464</v>
      </c>
      <c r="J90" s="302">
        <v>255</v>
      </c>
      <c r="K90" s="315"/>
    </row>
    <row r="91" spans="2:11" ht="15" customHeight="1" x14ac:dyDescent="0.3">
      <c r="B91" s="324"/>
      <c r="C91" s="302" t="s">
        <v>2491</v>
      </c>
      <c r="D91" s="302"/>
      <c r="E91" s="302"/>
      <c r="F91" s="323" t="s">
        <v>2462</v>
      </c>
      <c r="G91" s="322"/>
      <c r="H91" s="302" t="s">
        <v>2492</v>
      </c>
      <c r="I91" s="302" t="s">
        <v>2493</v>
      </c>
      <c r="J91" s="302"/>
      <c r="K91" s="315"/>
    </row>
    <row r="92" spans="2:11" ht="15" customHeight="1" x14ac:dyDescent="0.3">
      <c r="B92" s="324"/>
      <c r="C92" s="302" t="s">
        <v>2494</v>
      </c>
      <c r="D92" s="302"/>
      <c r="E92" s="302"/>
      <c r="F92" s="323" t="s">
        <v>2462</v>
      </c>
      <c r="G92" s="322"/>
      <c r="H92" s="302" t="s">
        <v>2495</v>
      </c>
      <c r="I92" s="302" t="s">
        <v>2496</v>
      </c>
      <c r="J92" s="302"/>
      <c r="K92" s="315"/>
    </row>
    <row r="93" spans="2:11" ht="15" customHeight="1" x14ac:dyDescent="0.3">
      <c r="B93" s="324"/>
      <c r="C93" s="302" t="s">
        <v>2497</v>
      </c>
      <c r="D93" s="302"/>
      <c r="E93" s="302"/>
      <c r="F93" s="323" t="s">
        <v>2462</v>
      </c>
      <c r="G93" s="322"/>
      <c r="H93" s="302" t="s">
        <v>2497</v>
      </c>
      <c r="I93" s="302" t="s">
        <v>2496</v>
      </c>
      <c r="J93" s="302"/>
      <c r="K93" s="315"/>
    </row>
    <row r="94" spans="2:11" ht="15" customHeight="1" x14ac:dyDescent="0.3">
      <c r="B94" s="324"/>
      <c r="C94" s="302" t="s">
        <v>38</v>
      </c>
      <c r="D94" s="302"/>
      <c r="E94" s="302"/>
      <c r="F94" s="323" t="s">
        <v>2462</v>
      </c>
      <c r="G94" s="322"/>
      <c r="H94" s="302" t="s">
        <v>2498</v>
      </c>
      <c r="I94" s="302" t="s">
        <v>2496</v>
      </c>
      <c r="J94" s="302"/>
      <c r="K94" s="315"/>
    </row>
    <row r="95" spans="2:11" ht="15" customHeight="1" x14ac:dyDescent="0.3">
      <c r="B95" s="324"/>
      <c r="C95" s="302" t="s">
        <v>48</v>
      </c>
      <c r="D95" s="302"/>
      <c r="E95" s="302"/>
      <c r="F95" s="323" t="s">
        <v>2462</v>
      </c>
      <c r="G95" s="322"/>
      <c r="H95" s="302" t="s">
        <v>2499</v>
      </c>
      <c r="I95" s="302" t="s">
        <v>2496</v>
      </c>
      <c r="J95" s="302"/>
      <c r="K95" s="315"/>
    </row>
    <row r="96" spans="2:11" ht="15" customHeight="1" x14ac:dyDescent="0.3">
      <c r="B96" s="327"/>
      <c r="C96" s="328"/>
      <c r="D96" s="328"/>
      <c r="E96" s="328"/>
      <c r="F96" s="328"/>
      <c r="G96" s="328"/>
      <c r="H96" s="328"/>
      <c r="I96" s="328"/>
      <c r="J96" s="328"/>
      <c r="K96" s="329"/>
    </row>
    <row r="97" spans="2:11" ht="18.75" customHeight="1" x14ac:dyDescent="0.3">
      <c r="B97" s="330"/>
      <c r="C97" s="331"/>
      <c r="D97" s="331"/>
      <c r="E97" s="331"/>
      <c r="F97" s="331"/>
      <c r="G97" s="331"/>
      <c r="H97" s="331"/>
      <c r="I97" s="331"/>
      <c r="J97" s="331"/>
      <c r="K97" s="330"/>
    </row>
    <row r="98" spans="2:11" ht="18.75" customHeight="1" x14ac:dyDescent="0.3">
      <c r="B98" s="309"/>
      <c r="C98" s="309"/>
      <c r="D98" s="309"/>
      <c r="E98" s="309"/>
      <c r="F98" s="309"/>
      <c r="G98" s="309"/>
      <c r="H98" s="309"/>
      <c r="I98" s="309"/>
      <c r="J98" s="309"/>
      <c r="K98" s="309"/>
    </row>
    <row r="99" spans="2:11" ht="7.5" customHeight="1" x14ac:dyDescent="0.3">
      <c r="B99" s="310"/>
      <c r="C99" s="311"/>
      <c r="D99" s="311"/>
      <c r="E99" s="311"/>
      <c r="F99" s="311"/>
      <c r="G99" s="311"/>
      <c r="H99" s="311"/>
      <c r="I99" s="311"/>
      <c r="J99" s="311"/>
      <c r="K99" s="312"/>
    </row>
    <row r="100" spans="2:11" ht="45" customHeight="1" x14ac:dyDescent="0.3">
      <c r="B100" s="313"/>
      <c r="C100" s="314" t="s">
        <v>2500</v>
      </c>
      <c r="D100" s="314"/>
      <c r="E100" s="314"/>
      <c r="F100" s="314"/>
      <c r="G100" s="314"/>
      <c r="H100" s="314"/>
      <c r="I100" s="314"/>
      <c r="J100" s="314"/>
      <c r="K100" s="315"/>
    </row>
    <row r="101" spans="2:11" ht="17.25" customHeight="1" x14ac:dyDescent="0.3">
      <c r="B101" s="313"/>
      <c r="C101" s="316" t="s">
        <v>2456</v>
      </c>
      <c r="D101" s="316"/>
      <c r="E101" s="316"/>
      <c r="F101" s="316" t="s">
        <v>2457</v>
      </c>
      <c r="G101" s="317"/>
      <c r="H101" s="316" t="s">
        <v>240</v>
      </c>
      <c r="I101" s="316" t="s">
        <v>57</v>
      </c>
      <c r="J101" s="316" t="s">
        <v>2458</v>
      </c>
      <c r="K101" s="315"/>
    </row>
    <row r="102" spans="2:11" ht="17.25" customHeight="1" x14ac:dyDescent="0.3">
      <c r="B102" s="313"/>
      <c r="C102" s="318" t="s">
        <v>2459</v>
      </c>
      <c r="D102" s="318"/>
      <c r="E102" s="318"/>
      <c r="F102" s="319" t="s">
        <v>2460</v>
      </c>
      <c r="G102" s="320"/>
      <c r="H102" s="318"/>
      <c r="I102" s="318"/>
      <c r="J102" s="318" t="s">
        <v>2461</v>
      </c>
      <c r="K102" s="315"/>
    </row>
    <row r="103" spans="2:11" ht="5.25" customHeight="1" x14ac:dyDescent="0.3">
      <c r="B103" s="313"/>
      <c r="C103" s="316"/>
      <c r="D103" s="316"/>
      <c r="E103" s="316"/>
      <c r="F103" s="316"/>
      <c r="G103" s="332"/>
      <c r="H103" s="316"/>
      <c r="I103" s="316"/>
      <c r="J103" s="316"/>
      <c r="K103" s="315"/>
    </row>
    <row r="104" spans="2:11" ht="15" customHeight="1" x14ac:dyDescent="0.3">
      <c r="B104" s="313"/>
      <c r="C104" s="302" t="s">
        <v>53</v>
      </c>
      <c r="D104" s="321"/>
      <c r="E104" s="321"/>
      <c r="F104" s="323" t="s">
        <v>2462</v>
      </c>
      <c r="G104" s="332"/>
      <c r="H104" s="302" t="s">
        <v>2501</v>
      </c>
      <c r="I104" s="302" t="s">
        <v>2464</v>
      </c>
      <c r="J104" s="302">
        <v>20</v>
      </c>
      <c r="K104" s="315"/>
    </row>
    <row r="105" spans="2:11" ht="15" customHeight="1" x14ac:dyDescent="0.3">
      <c r="B105" s="313"/>
      <c r="C105" s="302" t="s">
        <v>2465</v>
      </c>
      <c r="D105" s="302"/>
      <c r="E105" s="302"/>
      <c r="F105" s="323" t="s">
        <v>2462</v>
      </c>
      <c r="G105" s="302"/>
      <c r="H105" s="302" t="s">
        <v>2501</v>
      </c>
      <c r="I105" s="302" t="s">
        <v>2464</v>
      </c>
      <c r="J105" s="302">
        <v>120</v>
      </c>
      <c r="K105" s="315"/>
    </row>
    <row r="106" spans="2:11" ht="15" customHeight="1" x14ac:dyDescent="0.3">
      <c r="B106" s="324"/>
      <c r="C106" s="302" t="s">
        <v>2467</v>
      </c>
      <c r="D106" s="302"/>
      <c r="E106" s="302"/>
      <c r="F106" s="323" t="s">
        <v>2468</v>
      </c>
      <c r="G106" s="302"/>
      <c r="H106" s="302" t="s">
        <v>2501</v>
      </c>
      <c r="I106" s="302" t="s">
        <v>2464</v>
      </c>
      <c r="J106" s="302">
        <v>50</v>
      </c>
      <c r="K106" s="315"/>
    </row>
    <row r="107" spans="2:11" ht="15" customHeight="1" x14ac:dyDescent="0.3">
      <c r="B107" s="324"/>
      <c r="C107" s="302" t="s">
        <v>2470</v>
      </c>
      <c r="D107" s="302"/>
      <c r="E107" s="302"/>
      <c r="F107" s="323" t="s">
        <v>2462</v>
      </c>
      <c r="G107" s="302"/>
      <c r="H107" s="302" t="s">
        <v>2501</v>
      </c>
      <c r="I107" s="302" t="s">
        <v>2472</v>
      </c>
      <c r="J107" s="302"/>
      <c r="K107" s="315"/>
    </row>
    <row r="108" spans="2:11" ht="15" customHeight="1" x14ac:dyDescent="0.3">
      <c r="B108" s="324"/>
      <c r="C108" s="302" t="s">
        <v>2481</v>
      </c>
      <c r="D108" s="302"/>
      <c r="E108" s="302"/>
      <c r="F108" s="323" t="s">
        <v>2468</v>
      </c>
      <c r="G108" s="302"/>
      <c r="H108" s="302" t="s">
        <v>2501</v>
      </c>
      <c r="I108" s="302" t="s">
        <v>2464</v>
      </c>
      <c r="J108" s="302">
        <v>50</v>
      </c>
      <c r="K108" s="315"/>
    </row>
    <row r="109" spans="2:11" ht="15" customHeight="1" x14ac:dyDescent="0.3">
      <c r="B109" s="324"/>
      <c r="C109" s="302" t="s">
        <v>2489</v>
      </c>
      <c r="D109" s="302"/>
      <c r="E109" s="302"/>
      <c r="F109" s="323" t="s">
        <v>2468</v>
      </c>
      <c r="G109" s="302"/>
      <c r="H109" s="302" t="s">
        <v>2501</v>
      </c>
      <c r="I109" s="302" t="s">
        <v>2464</v>
      </c>
      <c r="J109" s="302">
        <v>50</v>
      </c>
      <c r="K109" s="315"/>
    </row>
    <row r="110" spans="2:11" ht="15" customHeight="1" x14ac:dyDescent="0.3">
      <c r="B110" s="324"/>
      <c r="C110" s="302" t="s">
        <v>2487</v>
      </c>
      <c r="D110" s="302"/>
      <c r="E110" s="302"/>
      <c r="F110" s="323" t="s">
        <v>2468</v>
      </c>
      <c r="G110" s="302"/>
      <c r="H110" s="302" t="s">
        <v>2501</v>
      </c>
      <c r="I110" s="302" t="s">
        <v>2464</v>
      </c>
      <c r="J110" s="302">
        <v>50</v>
      </c>
      <c r="K110" s="315"/>
    </row>
    <row r="111" spans="2:11" ht="15" customHeight="1" x14ac:dyDescent="0.3">
      <c r="B111" s="324"/>
      <c r="C111" s="302" t="s">
        <v>53</v>
      </c>
      <c r="D111" s="302"/>
      <c r="E111" s="302"/>
      <c r="F111" s="323" t="s">
        <v>2462</v>
      </c>
      <c r="G111" s="302"/>
      <c r="H111" s="302" t="s">
        <v>2502</v>
      </c>
      <c r="I111" s="302" t="s">
        <v>2464</v>
      </c>
      <c r="J111" s="302">
        <v>20</v>
      </c>
      <c r="K111" s="315"/>
    </row>
    <row r="112" spans="2:11" ht="15" customHeight="1" x14ac:dyDescent="0.3">
      <c r="B112" s="324"/>
      <c r="C112" s="302" t="s">
        <v>2503</v>
      </c>
      <c r="D112" s="302"/>
      <c r="E112" s="302"/>
      <c r="F112" s="323" t="s">
        <v>2462</v>
      </c>
      <c r="G112" s="302"/>
      <c r="H112" s="302" t="s">
        <v>2504</v>
      </c>
      <c r="I112" s="302" t="s">
        <v>2464</v>
      </c>
      <c r="J112" s="302">
        <v>120</v>
      </c>
      <c r="K112" s="315"/>
    </row>
    <row r="113" spans="2:11" ht="15" customHeight="1" x14ac:dyDescent="0.3">
      <c r="B113" s="324"/>
      <c r="C113" s="302" t="s">
        <v>38</v>
      </c>
      <c r="D113" s="302"/>
      <c r="E113" s="302"/>
      <c r="F113" s="323" t="s">
        <v>2462</v>
      </c>
      <c r="G113" s="302"/>
      <c r="H113" s="302" t="s">
        <v>2505</v>
      </c>
      <c r="I113" s="302" t="s">
        <v>2496</v>
      </c>
      <c r="J113" s="302"/>
      <c r="K113" s="315"/>
    </row>
    <row r="114" spans="2:11" ht="15" customHeight="1" x14ac:dyDescent="0.3">
      <c r="B114" s="324"/>
      <c r="C114" s="302" t="s">
        <v>48</v>
      </c>
      <c r="D114" s="302"/>
      <c r="E114" s="302"/>
      <c r="F114" s="323" t="s">
        <v>2462</v>
      </c>
      <c r="G114" s="302"/>
      <c r="H114" s="302" t="s">
        <v>2506</v>
      </c>
      <c r="I114" s="302" t="s">
        <v>2496</v>
      </c>
      <c r="J114" s="302"/>
      <c r="K114" s="315"/>
    </row>
    <row r="115" spans="2:11" ht="15" customHeight="1" x14ac:dyDescent="0.3">
      <c r="B115" s="324"/>
      <c r="C115" s="302" t="s">
        <v>57</v>
      </c>
      <c r="D115" s="302"/>
      <c r="E115" s="302"/>
      <c r="F115" s="323" t="s">
        <v>2462</v>
      </c>
      <c r="G115" s="302"/>
      <c r="H115" s="302" t="s">
        <v>2507</v>
      </c>
      <c r="I115" s="302" t="s">
        <v>2508</v>
      </c>
      <c r="J115" s="302"/>
      <c r="K115" s="315"/>
    </row>
    <row r="116" spans="2:11" ht="15" customHeight="1" x14ac:dyDescent="0.3">
      <c r="B116" s="327"/>
      <c r="C116" s="333"/>
      <c r="D116" s="333"/>
      <c r="E116" s="333"/>
      <c r="F116" s="333"/>
      <c r="G116" s="333"/>
      <c r="H116" s="333"/>
      <c r="I116" s="333"/>
      <c r="J116" s="333"/>
      <c r="K116" s="329"/>
    </row>
    <row r="117" spans="2:11" ht="18.75" customHeight="1" x14ac:dyDescent="0.3">
      <c r="B117" s="334"/>
      <c r="C117" s="299"/>
      <c r="D117" s="299"/>
      <c r="E117" s="299"/>
      <c r="F117" s="335"/>
      <c r="G117" s="299"/>
      <c r="H117" s="299"/>
      <c r="I117" s="299"/>
      <c r="J117" s="299"/>
      <c r="K117" s="334"/>
    </row>
    <row r="118" spans="2:11" ht="18.75" customHeight="1" x14ac:dyDescent="0.3">
      <c r="B118" s="309"/>
      <c r="C118" s="309"/>
      <c r="D118" s="309"/>
      <c r="E118" s="309"/>
      <c r="F118" s="309"/>
      <c r="G118" s="309"/>
      <c r="H118" s="309"/>
      <c r="I118" s="309"/>
      <c r="J118" s="309"/>
      <c r="K118" s="309"/>
    </row>
    <row r="119" spans="2:11" ht="7.5" customHeight="1" x14ac:dyDescent="0.3">
      <c r="B119" s="336"/>
      <c r="C119" s="337"/>
      <c r="D119" s="337"/>
      <c r="E119" s="337"/>
      <c r="F119" s="337"/>
      <c r="G119" s="337"/>
      <c r="H119" s="337"/>
      <c r="I119" s="337"/>
      <c r="J119" s="337"/>
      <c r="K119" s="338"/>
    </row>
    <row r="120" spans="2:11" ht="45" customHeight="1" x14ac:dyDescent="0.3">
      <c r="B120" s="339"/>
      <c r="C120" s="290" t="s">
        <v>2509</v>
      </c>
      <c r="D120" s="290"/>
      <c r="E120" s="290"/>
      <c r="F120" s="290"/>
      <c r="G120" s="290"/>
      <c r="H120" s="290"/>
      <c r="I120" s="290"/>
      <c r="J120" s="290"/>
      <c r="K120" s="340"/>
    </row>
    <row r="121" spans="2:11" ht="17.25" customHeight="1" x14ac:dyDescent="0.3">
      <c r="B121" s="341"/>
      <c r="C121" s="316" t="s">
        <v>2456</v>
      </c>
      <c r="D121" s="316"/>
      <c r="E121" s="316"/>
      <c r="F121" s="316" t="s">
        <v>2457</v>
      </c>
      <c r="G121" s="317"/>
      <c r="H121" s="316" t="s">
        <v>240</v>
      </c>
      <c r="I121" s="316" t="s">
        <v>57</v>
      </c>
      <c r="J121" s="316" t="s">
        <v>2458</v>
      </c>
      <c r="K121" s="342"/>
    </row>
    <row r="122" spans="2:11" ht="17.25" customHeight="1" x14ac:dyDescent="0.3">
      <c r="B122" s="341"/>
      <c r="C122" s="318" t="s">
        <v>2459</v>
      </c>
      <c r="D122" s="318"/>
      <c r="E122" s="318"/>
      <c r="F122" s="319" t="s">
        <v>2460</v>
      </c>
      <c r="G122" s="320"/>
      <c r="H122" s="318"/>
      <c r="I122" s="318"/>
      <c r="J122" s="318" t="s">
        <v>2461</v>
      </c>
      <c r="K122" s="342"/>
    </row>
    <row r="123" spans="2:11" ht="5.25" customHeight="1" x14ac:dyDescent="0.3">
      <c r="B123" s="343"/>
      <c r="C123" s="321"/>
      <c r="D123" s="321"/>
      <c r="E123" s="321"/>
      <c r="F123" s="321"/>
      <c r="G123" s="302"/>
      <c r="H123" s="321"/>
      <c r="I123" s="321"/>
      <c r="J123" s="321"/>
      <c r="K123" s="344"/>
    </row>
    <row r="124" spans="2:11" ht="15" customHeight="1" x14ac:dyDescent="0.3">
      <c r="B124" s="343"/>
      <c r="C124" s="302" t="s">
        <v>2465</v>
      </c>
      <c r="D124" s="321"/>
      <c r="E124" s="321"/>
      <c r="F124" s="323" t="s">
        <v>2462</v>
      </c>
      <c r="G124" s="302"/>
      <c r="H124" s="302" t="s">
        <v>2501</v>
      </c>
      <c r="I124" s="302" t="s">
        <v>2464</v>
      </c>
      <c r="J124" s="302">
        <v>120</v>
      </c>
      <c r="K124" s="345"/>
    </row>
    <row r="125" spans="2:11" ht="15" customHeight="1" x14ac:dyDescent="0.3">
      <c r="B125" s="343"/>
      <c r="C125" s="302" t="s">
        <v>2510</v>
      </c>
      <c r="D125" s="302"/>
      <c r="E125" s="302"/>
      <c r="F125" s="323" t="s">
        <v>2462</v>
      </c>
      <c r="G125" s="302"/>
      <c r="H125" s="302" t="s">
        <v>2511</v>
      </c>
      <c r="I125" s="302" t="s">
        <v>2464</v>
      </c>
      <c r="J125" s="302" t="s">
        <v>2512</v>
      </c>
      <c r="K125" s="345"/>
    </row>
    <row r="126" spans="2:11" ht="15" customHeight="1" x14ac:dyDescent="0.3">
      <c r="B126" s="343"/>
      <c r="C126" s="302" t="s">
        <v>2411</v>
      </c>
      <c r="D126" s="302"/>
      <c r="E126" s="302"/>
      <c r="F126" s="323" t="s">
        <v>2462</v>
      </c>
      <c r="G126" s="302"/>
      <c r="H126" s="302" t="s">
        <v>2513</v>
      </c>
      <c r="I126" s="302" t="s">
        <v>2464</v>
      </c>
      <c r="J126" s="302" t="s">
        <v>2512</v>
      </c>
      <c r="K126" s="345"/>
    </row>
    <row r="127" spans="2:11" ht="15" customHeight="1" x14ac:dyDescent="0.3">
      <c r="B127" s="343"/>
      <c r="C127" s="302" t="s">
        <v>2473</v>
      </c>
      <c r="D127" s="302"/>
      <c r="E127" s="302"/>
      <c r="F127" s="323" t="s">
        <v>2468</v>
      </c>
      <c r="G127" s="302"/>
      <c r="H127" s="302" t="s">
        <v>2474</v>
      </c>
      <c r="I127" s="302" t="s">
        <v>2464</v>
      </c>
      <c r="J127" s="302">
        <v>15</v>
      </c>
      <c r="K127" s="345"/>
    </row>
    <row r="128" spans="2:11" ht="15" customHeight="1" x14ac:dyDescent="0.3">
      <c r="B128" s="343"/>
      <c r="C128" s="325" t="s">
        <v>2475</v>
      </c>
      <c r="D128" s="325"/>
      <c r="E128" s="325"/>
      <c r="F128" s="326" t="s">
        <v>2468</v>
      </c>
      <c r="G128" s="325"/>
      <c r="H128" s="325" t="s">
        <v>2476</v>
      </c>
      <c r="I128" s="325" t="s">
        <v>2464</v>
      </c>
      <c r="J128" s="325">
        <v>15</v>
      </c>
      <c r="K128" s="345"/>
    </row>
    <row r="129" spans="2:11" ht="15" customHeight="1" x14ac:dyDescent="0.3">
      <c r="B129" s="343"/>
      <c r="C129" s="325" t="s">
        <v>2477</v>
      </c>
      <c r="D129" s="325"/>
      <c r="E129" s="325"/>
      <c r="F129" s="326" t="s">
        <v>2468</v>
      </c>
      <c r="G129" s="325"/>
      <c r="H129" s="325" t="s">
        <v>2478</v>
      </c>
      <c r="I129" s="325" t="s">
        <v>2464</v>
      </c>
      <c r="J129" s="325">
        <v>20</v>
      </c>
      <c r="K129" s="345"/>
    </row>
    <row r="130" spans="2:11" ht="15" customHeight="1" x14ac:dyDescent="0.3">
      <c r="B130" s="343"/>
      <c r="C130" s="325" t="s">
        <v>2479</v>
      </c>
      <c r="D130" s="325"/>
      <c r="E130" s="325"/>
      <c r="F130" s="326" t="s">
        <v>2468</v>
      </c>
      <c r="G130" s="325"/>
      <c r="H130" s="325" t="s">
        <v>2480</v>
      </c>
      <c r="I130" s="325" t="s">
        <v>2464</v>
      </c>
      <c r="J130" s="325">
        <v>20</v>
      </c>
      <c r="K130" s="345"/>
    </row>
    <row r="131" spans="2:11" ht="15" customHeight="1" x14ac:dyDescent="0.3">
      <c r="B131" s="343"/>
      <c r="C131" s="302" t="s">
        <v>2467</v>
      </c>
      <c r="D131" s="302"/>
      <c r="E131" s="302"/>
      <c r="F131" s="323" t="s">
        <v>2468</v>
      </c>
      <c r="G131" s="302"/>
      <c r="H131" s="302" t="s">
        <v>2501</v>
      </c>
      <c r="I131" s="302" t="s">
        <v>2464</v>
      </c>
      <c r="J131" s="302">
        <v>50</v>
      </c>
      <c r="K131" s="345"/>
    </row>
    <row r="132" spans="2:11" ht="15" customHeight="1" x14ac:dyDescent="0.3">
      <c r="B132" s="343"/>
      <c r="C132" s="302" t="s">
        <v>2481</v>
      </c>
      <c r="D132" s="302"/>
      <c r="E132" s="302"/>
      <c r="F132" s="323" t="s">
        <v>2468</v>
      </c>
      <c r="G132" s="302"/>
      <c r="H132" s="302" t="s">
        <v>2501</v>
      </c>
      <c r="I132" s="302" t="s">
        <v>2464</v>
      </c>
      <c r="J132" s="302">
        <v>50</v>
      </c>
      <c r="K132" s="345"/>
    </row>
    <row r="133" spans="2:11" ht="15" customHeight="1" x14ac:dyDescent="0.3">
      <c r="B133" s="343"/>
      <c r="C133" s="302" t="s">
        <v>2487</v>
      </c>
      <c r="D133" s="302"/>
      <c r="E133" s="302"/>
      <c r="F133" s="323" t="s">
        <v>2468</v>
      </c>
      <c r="G133" s="302"/>
      <c r="H133" s="302" t="s">
        <v>2501</v>
      </c>
      <c r="I133" s="302" t="s">
        <v>2464</v>
      </c>
      <c r="J133" s="302">
        <v>50</v>
      </c>
      <c r="K133" s="345"/>
    </row>
    <row r="134" spans="2:11" ht="15" customHeight="1" x14ac:dyDescent="0.3">
      <c r="B134" s="343"/>
      <c r="C134" s="302" t="s">
        <v>2489</v>
      </c>
      <c r="D134" s="302"/>
      <c r="E134" s="302"/>
      <c r="F134" s="323" t="s">
        <v>2468</v>
      </c>
      <c r="G134" s="302"/>
      <c r="H134" s="302" t="s">
        <v>2501</v>
      </c>
      <c r="I134" s="302" t="s">
        <v>2464</v>
      </c>
      <c r="J134" s="302">
        <v>50</v>
      </c>
      <c r="K134" s="345"/>
    </row>
    <row r="135" spans="2:11" ht="15" customHeight="1" x14ac:dyDescent="0.3">
      <c r="B135" s="343"/>
      <c r="C135" s="302" t="s">
        <v>245</v>
      </c>
      <c r="D135" s="302"/>
      <c r="E135" s="302"/>
      <c r="F135" s="323" t="s">
        <v>2468</v>
      </c>
      <c r="G135" s="302"/>
      <c r="H135" s="302" t="s">
        <v>2514</v>
      </c>
      <c r="I135" s="302" t="s">
        <v>2464</v>
      </c>
      <c r="J135" s="302">
        <v>255</v>
      </c>
      <c r="K135" s="345"/>
    </row>
    <row r="136" spans="2:11" ht="15" customHeight="1" x14ac:dyDescent="0.3">
      <c r="B136" s="343"/>
      <c r="C136" s="302" t="s">
        <v>2491</v>
      </c>
      <c r="D136" s="302"/>
      <c r="E136" s="302"/>
      <c r="F136" s="323" t="s">
        <v>2462</v>
      </c>
      <c r="G136" s="302"/>
      <c r="H136" s="302" t="s">
        <v>2515</v>
      </c>
      <c r="I136" s="302" t="s">
        <v>2493</v>
      </c>
      <c r="J136" s="302"/>
      <c r="K136" s="345"/>
    </row>
    <row r="137" spans="2:11" ht="15" customHeight="1" x14ac:dyDescent="0.3">
      <c r="B137" s="343"/>
      <c r="C137" s="302" t="s">
        <v>2494</v>
      </c>
      <c r="D137" s="302"/>
      <c r="E137" s="302"/>
      <c r="F137" s="323" t="s">
        <v>2462</v>
      </c>
      <c r="G137" s="302"/>
      <c r="H137" s="302" t="s">
        <v>2516</v>
      </c>
      <c r="I137" s="302" t="s">
        <v>2496</v>
      </c>
      <c r="J137" s="302"/>
      <c r="K137" s="345"/>
    </row>
    <row r="138" spans="2:11" ht="15" customHeight="1" x14ac:dyDescent="0.3">
      <c r="B138" s="343"/>
      <c r="C138" s="302" t="s">
        <v>2497</v>
      </c>
      <c r="D138" s="302"/>
      <c r="E138" s="302"/>
      <c r="F138" s="323" t="s">
        <v>2462</v>
      </c>
      <c r="G138" s="302"/>
      <c r="H138" s="302" t="s">
        <v>2497</v>
      </c>
      <c r="I138" s="302" t="s">
        <v>2496</v>
      </c>
      <c r="J138" s="302"/>
      <c r="K138" s="345"/>
    </row>
    <row r="139" spans="2:11" ht="15" customHeight="1" x14ac:dyDescent="0.3">
      <c r="B139" s="343"/>
      <c r="C139" s="302" t="s">
        <v>38</v>
      </c>
      <c r="D139" s="302"/>
      <c r="E139" s="302"/>
      <c r="F139" s="323" t="s">
        <v>2462</v>
      </c>
      <c r="G139" s="302"/>
      <c r="H139" s="302" t="s">
        <v>2517</v>
      </c>
      <c r="I139" s="302" t="s">
        <v>2496</v>
      </c>
      <c r="J139" s="302"/>
      <c r="K139" s="345"/>
    </row>
    <row r="140" spans="2:11" ht="15" customHeight="1" x14ac:dyDescent="0.3">
      <c r="B140" s="343"/>
      <c r="C140" s="302" t="s">
        <v>2518</v>
      </c>
      <c r="D140" s="302"/>
      <c r="E140" s="302"/>
      <c r="F140" s="323" t="s">
        <v>2462</v>
      </c>
      <c r="G140" s="302"/>
      <c r="H140" s="302" t="s">
        <v>2519</v>
      </c>
      <c r="I140" s="302" t="s">
        <v>2496</v>
      </c>
      <c r="J140" s="302"/>
      <c r="K140" s="345"/>
    </row>
    <row r="141" spans="2:11" ht="15" customHeight="1" x14ac:dyDescent="0.3">
      <c r="B141" s="346"/>
      <c r="C141" s="347"/>
      <c r="D141" s="347"/>
      <c r="E141" s="347"/>
      <c r="F141" s="347"/>
      <c r="G141" s="347"/>
      <c r="H141" s="347"/>
      <c r="I141" s="347"/>
      <c r="J141" s="347"/>
      <c r="K141" s="348"/>
    </row>
    <row r="142" spans="2:11" ht="18.75" customHeight="1" x14ac:dyDescent="0.3">
      <c r="B142" s="299"/>
      <c r="C142" s="299"/>
      <c r="D142" s="299"/>
      <c r="E142" s="299"/>
      <c r="F142" s="335"/>
      <c r="G142" s="299"/>
      <c r="H142" s="299"/>
      <c r="I142" s="299"/>
      <c r="J142" s="299"/>
      <c r="K142" s="299"/>
    </row>
    <row r="143" spans="2:11" ht="18.75" customHeight="1" x14ac:dyDescent="0.3">
      <c r="B143" s="309"/>
      <c r="C143" s="309"/>
      <c r="D143" s="309"/>
      <c r="E143" s="309"/>
      <c r="F143" s="309"/>
      <c r="G143" s="309"/>
      <c r="H143" s="309"/>
      <c r="I143" s="309"/>
      <c r="J143" s="309"/>
      <c r="K143" s="309"/>
    </row>
    <row r="144" spans="2:11" ht="7.5" customHeight="1" x14ac:dyDescent="0.3">
      <c r="B144" s="310"/>
      <c r="C144" s="311"/>
      <c r="D144" s="311"/>
      <c r="E144" s="311"/>
      <c r="F144" s="311"/>
      <c r="G144" s="311"/>
      <c r="H144" s="311"/>
      <c r="I144" s="311"/>
      <c r="J144" s="311"/>
      <c r="K144" s="312"/>
    </row>
    <row r="145" spans="2:11" ht="45" customHeight="1" x14ac:dyDescent="0.3">
      <c r="B145" s="313"/>
      <c r="C145" s="314" t="s">
        <v>2520</v>
      </c>
      <c r="D145" s="314"/>
      <c r="E145" s="314"/>
      <c r="F145" s="314"/>
      <c r="G145" s="314"/>
      <c r="H145" s="314"/>
      <c r="I145" s="314"/>
      <c r="J145" s="314"/>
      <c r="K145" s="315"/>
    </row>
    <row r="146" spans="2:11" ht="17.25" customHeight="1" x14ac:dyDescent="0.3">
      <c r="B146" s="313"/>
      <c r="C146" s="316" t="s">
        <v>2456</v>
      </c>
      <c r="D146" s="316"/>
      <c r="E146" s="316"/>
      <c r="F146" s="316" t="s">
        <v>2457</v>
      </c>
      <c r="G146" s="317"/>
      <c r="H146" s="316" t="s">
        <v>240</v>
      </c>
      <c r="I146" s="316" t="s">
        <v>57</v>
      </c>
      <c r="J146" s="316" t="s">
        <v>2458</v>
      </c>
      <c r="K146" s="315"/>
    </row>
    <row r="147" spans="2:11" ht="17.25" customHeight="1" x14ac:dyDescent="0.3">
      <c r="B147" s="313"/>
      <c r="C147" s="318" t="s">
        <v>2459</v>
      </c>
      <c r="D147" s="318"/>
      <c r="E147" s="318"/>
      <c r="F147" s="319" t="s">
        <v>2460</v>
      </c>
      <c r="G147" s="320"/>
      <c r="H147" s="318"/>
      <c r="I147" s="318"/>
      <c r="J147" s="318" t="s">
        <v>2461</v>
      </c>
      <c r="K147" s="315"/>
    </row>
    <row r="148" spans="2:11" ht="5.25" customHeight="1" x14ac:dyDescent="0.3">
      <c r="B148" s="324"/>
      <c r="C148" s="321"/>
      <c r="D148" s="321"/>
      <c r="E148" s="321"/>
      <c r="F148" s="321"/>
      <c r="G148" s="322"/>
      <c r="H148" s="321"/>
      <c r="I148" s="321"/>
      <c r="J148" s="321"/>
      <c r="K148" s="345"/>
    </row>
    <row r="149" spans="2:11" ht="15" customHeight="1" x14ac:dyDescent="0.3">
      <c r="B149" s="324"/>
      <c r="C149" s="349" t="s">
        <v>2465</v>
      </c>
      <c r="D149" s="302"/>
      <c r="E149" s="302"/>
      <c r="F149" s="350" t="s">
        <v>2462</v>
      </c>
      <c r="G149" s="302"/>
      <c r="H149" s="349" t="s">
        <v>2501</v>
      </c>
      <c r="I149" s="349" t="s">
        <v>2464</v>
      </c>
      <c r="J149" s="349">
        <v>120</v>
      </c>
      <c r="K149" s="345"/>
    </row>
    <row r="150" spans="2:11" ht="15" customHeight="1" x14ac:dyDescent="0.3">
      <c r="B150" s="324"/>
      <c r="C150" s="349" t="s">
        <v>2510</v>
      </c>
      <c r="D150" s="302"/>
      <c r="E150" s="302"/>
      <c r="F150" s="350" t="s">
        <v>2462</v>
      </c>
      <c r="G150" s="302"/>
      <c r="H150" s="349" t="s">
        <v>2521</v>
      </c>
      <c r="I150" s="349" t="s">
        <v>2464</v>
      </c>
      <c r="J150" s="349" t="s">
        <v>2512</v>
      </c>
      <c r="K150" s="345"/>
    </row>
    <row r="151" spans="2:11" ht="15" customHeight="1" x14ac:dyDescent="0.3">
      <c r="B151" s="324"/>
      <c r="C151" s="349" t="s">
        <v>2411</v>
      </c>
      <c r="D151" s="302"/>
      <c r="E151" s="302"/>
      <c r="F151" s="350" t="s">
        <v>2462</v>
      </c>
      <c r="G151" s="302"/>
      <c r="H151" s="349" t="s">
        <v>2522</v>
      </c>
      <c r="I151" s="349" t="s">
        <v>2464</v>
      </c>
      <c r="J151" s="349" t="s">
        <v>2512</v>
      </c>
      <c r="K151" s="345"/>
    </row>
    <row r="152" spans="2:11" ht="15" customHeight="1" x14ac:dyDescent="0.3">
      <c r="B152" s="324"/>
      <c r="C152" s="349" t="s">
        <v>2467</v>
      </c>
      <c r="D152" s="302"/>
      <c r="E152" s="302"/>
      <c r="F152" s="350" t="s">
        <v>2468</v>
      </c>
      <c r="G152" s="302"/>
      <c r="H152" s="349" t="s">
        <v>2501</v>
      </c>
      <c r="I152" s="349" t="s">
        <v>2464</v>
      </c>
      <c r="J152" s="349">
        <v>50</v>
      </c>
      <c r="K152" s="345"/>
    </row>
    <row r="153" spans="2:11" ht="15" customHeight="1" x14ac:dyDescent="0.3">
      <c r="B153" s="324"/>
      <c r="C153" s="349" t="s">
        <v>2470</v>
      </c>
      <c r="D153" s="302"/>
      <c r="E153" s="302"/>
      <c r="F153" s="350" t="s">
        <v>2462</v>
      </c>
      <c r="G153" s="302"/>
      <c r="H153" s="349" t="s">
        <v>2501</v>
      </c>
      <c r="I153" s="349" t="s">
        <v>2472</v>
      </c>
      <c r="J153" s="349"/>
      <c r="K153" s="345"/>
    </row>
    <row r="154" spans="2:11" ht="15" customHeight="1" x14ac:dyDescent="0.3">
      <c r="B154" s="324"/>
      <c r="C154" s="349" t="s">
        <v>2481</v>
      </c>
      <c r="D154" s="302"/>
      <c r="E154" s="302"/>
      <c r="F154" s="350" t="s">
        <v>2468</v>
      </c>
      <c r="G154" s="302"/>
      <c r="H154" s="349" t="s">
        <v>2501</v>
      </c>
      <c r="I154" s="349" t="s">
        <v>2464</v>
      </c>
      <c r="J154" s="349">
        <v>50</v>
      </c>
      <c r="K154" s="345"/>
    </row>
    <row r="155" spans="2:11" ht="15" customHeight="1" x14ac:dyDescent="0.3">
      <c r="B155" s="324"/>
      <c r="C155" s="349" t="s">
        <v>2489</v>
      </c>
      <c r="D155" s="302"/>
      <c r="E155" s="302"/>
      <c r="F155" s="350" t="s">
        <v>2468</v>
      </c>
      <c r="G155" s="302"/>
      <c r="H155" s="349" t="s">
        <v>2501</v>
      </c>
      <c r="I155" s="349" t="s">
        <v>2464</v>
      </c>
      <c r="J155" s="349">
        <v>50</v>
      </c>
      <c r="K155" s="345"/>
    </row>
    <row r="156" spans="2:11" ht="15" customHeight="1" x14ac:dyDescent="0.3">
      <c r="B156" s="324"/>
      <c r="C156" s="349" t="s">
        <v>2487</v>
      </c>
      <c r="D156" s="302"/>
      <c r="E156" s="302"/>
      <c r="F156" s="350" t="s">
        <v>2468</v>
      </c>
      <c r="G156" s="302"/>
      <c r="H156" s="349" t="s">
        <v>2501</v>
      </c>
      <c r="I156" s="349" t="s">
        <v>2464</v>
      </c>
      <c r="J156" s="349">
        <v>50</v>
      </c>
      <c r="K156" s="345"/>
    </row>
    <row r="157" spans="2:11" ht="15" customHeight="1" x14ac:dyDescent="0.3">
      <c r="B157" s="324"/>
      <c r="C157" s="349" t="s">
        <v>209</v>
      </c>
      <c r="D157" s="302"/>
      <c r="E157" s="302"/>
      <c r="F157" s="350" t="s">
        <v>2462</v>
      </c>
      <c r="G157" s="302"/>
      <c r="H157" s="349" t="s">
        <v>2523</v>
      </c>
      <c r="I157" s="349" t="s">
        <v>2464</v>
      </c>
      <c r="J157" s="349" t="s">
        <v>2524</v>
      </c>
      <c r="K157" s="345"/>
    </row>
    <row r="158" spans="2:11" ht="15" customHeight="1" x14ac:dyDescent="0.3">
      <c r="B158" s="324"/>
      <c r="C158" s="349" t="s">
        <v>2525</v>
      </c>
      <c r="D158" s="302"/>
      <c r="E158" s="302"/>
      <c r="F158" s="350" t="s">
        <v>2462</v>
      </c>
      <c r="G158" s="302"/>
      <c r="H158" s="349" t="s">
        <v>2526</v>
      </c>
      <c r="I158" s="349" t="s">
        <v>2496</v>
      </c>
      <c r="J158" s="349"/>
      <c r="K158" s="345"/>
    </row>
    <row r="159" spans="2:11" ht="15" customHeight="1" x14ac:dyDescent="0.3">
      <c r="B159" s="351"/>
      <c r="C159" s="333"/>
      <c r="D159" s="333"/>
      <c r="E159" s="333"/>
      <c r="F159" s="333"/>
      <c r="G159" s="333"/>
      <c r="H159" s="333"/>
      <c r="I159" s="333"/>
      <c r="J159" s="333"/>
      <c r="K159" s="352"/>
    </row>
    <row r="160" spans="2:11" ht="18.75" customHeight="1" x14ac:dyDescent="0.3">
      <c r="B160" s="299"/>
      <c r="C160" s="302"/>
      <c r="D160" s="302"/>
      <c r="E160" s="302"/>
      <c r="F160" s="323"/>
      <c r="G160" s="302"/>
      <c r="H160" s="302"/>
      <c r="I160" s="302"/>
      <c r="J160" s="302"/>
      <c r="K160" s="299"/>
    </row>
    <row r="161" spans="2:11" ht="18.75" customHeight="1" x14ac:dyDescent="0.3">
      <c r="B161" s="309"/>
      <c r="C161" s="309"/>
      <c r="D161" s="309"/>
      <c r="E161" s="309"/>
      <c r="F161" s="309"/>
      <c r="G161" s="309"/>
      <c r="H161" s="309"/>
      <c r="I161" s="309"/>
      <c r="J161" s="309"/>
      <c r="K161" s="309"/>
    </row>
    <row r="162" spans="2:11" ht="7.5" customHeight="1" x14ac:dyDescent="0.3">
      <c r="B162" s="286"/>
      <c r="C162" s="287"/>
      <c r="D162" s="287"/>
      <c r="E162" s="287"/>
      <c r="F162" s="287"/>
      <c r="G162" s="287"/>
      <c r="H162" s="287"/>
      <c r="I162" s="287"/>
      <c r="J162" s="287"/>
      <c r="K162" s="288"/>
    </row>
    <row r="163" spans="2:11" ht="45" customHeight="1" x14ac:dyDescent="0.3">
      <c r="B163" s="289"/>
      <c r="C163" s="290" t="s">
        <v>2527</v>
      </c>
      <c r="D163" s="290"/>
      <c r="E163" s="290"/>
      <c r="F163" s="290"/>
      <c r="G163" s="290"/>
      <c r="H163" s="290"/>
      <c r="I163" s="290"/>
      <c r="J163" s="290"/>
      <c r="K163" s="291"/>
    </row>
    <row r="164" spans="2:11" ht="17.25" customHeight="1" x14ac:dyDescent="0.3">
      <c r="B164" s="289"/>
      <c r="C164" s="316" t="s">
        <v>2456</v>
      </c>
      <c r="D164" s="316"/>
      <c r="E164" s="316"/>
      <c r="F164" s="316" t="s">
        <v>2457</v>
      </c>
      <c r="G164" s="353"/>
      <c r="H164" s="354" t="s">
        <v>240</v>
      </c>
      <c r="I164" s="354" t="s">
        <v>57</v>
      </c>
      <c r="J164" s="316" t="s">
        <v>2458</v>
      </c>
      <c r="K164" s="291"/>
    </row>
    <row r="165" spans="2:11" ht="17.25" customHeight="1" x14ac:dyDescent="0.3">
      <c r="B165" s="293"/>
      <c r="C165" s="318" t="s">
        <v>2459</v>
      </c>
      <c r="D165" s="318"/>
      <c r="E165" s="318"/>
      <c r="F165" s="319" t="s">
        <v>2460</v>
      </c>
      <c r="G165" s="355"/>
      <c r="H165" s="356"/>
      <c r="I165" s="356"/>
      <c r="J165" s="318" t="s">
        <v>2461</v>
      </c>
      <c r="K165" s="295"/>
    </row>
    <row r="166" spans="2:11" ht="5.25" customHeight="1" x14ac:dyDescent="0.3">
      <c r="B166" s="324"/>
      <c r="C166" s="321"/>
      <c r="D166" s="321"/>
      <c r="E166" s="321"/>
      <c r="F166" s="321"/>
      <c r="G166" s="322"/>
      <c r="H166" s="321"/>
      <c r="I166" s="321"/>
      <c r="J166" s="321"/>
      <c r="K166" s="345"/>
    </row>
    <row r="167" spans="2:11" ht="15" customHeight="1" x14ac:dyDescent="0.3">
      <c r="B167" s="324"/>
      <c r="C167" s="302" t="s">
        <v>2465</v>
      </c>
      <c r="D167" s="302"/>
      <c r="E167" s="302"/>
      <c r="F167" s="323" t="s">
        <v>2462</v>
      </c>
      <c r="G167" s="302"/>
      <c r="H167" s="302" t="s">
        <v>2501</v>
      </c>
      <c r="I167" s="302" t="s">
        <v>2464</v>
      </c>
      <c r="J167" s="302">
        <v>120</v>
      </c>
      <c r="K167" s="345"/>
    </row>
    <row r="168" spans="2:11" ht="15" customHeight="1" x14ac:dyDescent="0.3">
      <c r="B168" s="324"/>
      <c r="C168" s="302" t="s">
        <v>2510</v>
      </c>
      <c r="D168" s="302"/>
      <c r="E168" s="302"/>
      <c r="F168" s="323" t="s">
        <v>2462</v>
      </c>
      <c r="G168" s="302"/>
      <c r="H168" s="302" t="s">
        <v>2511</v>
      </c>
      <c r="I168" s="302" t="s">
        <v>2464</v>
      </c>
      <c r="J168" s="302" t="s">
        <v>2512</v>
      </c>
      <c r="K168" s="345"/>
    </row>
    <row r="169" spans="2:11" ht="15" customHeight="1" x14ac:dyDescent="0.3">
      <c r="B169" s="324"/>
      <c r="C169" s="302" t="s">
        <v>2411</v>
      </c>
      <c r="D169" s="302"/>
      <c r="E169" s="302"/>
      <c r="F169" s="323" t="s">
        <v>2462</v>
      </c>
      <c r="G169" s="302"/>
      <c r="H169" s="302" t="s">
        <v>2528</v>
      </c>
      <c r="I169" s="302" t="s">
        <v>2464</v>
      </c>
      <c r="J169" s="302" t="s">
        <v>2512</v>
      </c>
      <c r="K169" s="345"/>
    </row>
    <row r="170" spans="2:11" ht="15" customHeight="1" x14ac:dyDescent="0.3">
      <c r="B170" s="324"/>
      <c r="C170" s="302" t="s">
        <v>2467</v>
      </c>
      <c r="D170" s="302"/>
      <c r="E170" s="302"/>
      <c r="F170" s="323" t="s">
        <v>2468</v>
      </c>
      <c r="G170" s="302"/>
      <c r="H170" s="302" t="s">
        <v>2528</v>
      </c>
      <c r="I170" s="302" t="s">
        <v>2464</v>
      </c>
      <c r="J170" s="302">
        <v>50</v>
      </c>
      <c r="K170" s="345"/>
    </row>
    <row r="171" spans="2:11" ht="15" customHeight="1" x14ac:dyDescent="0.3">
      <c r="B171" s="324"/>
      <c r="C171" s="302" t="s">
        <v>2470</v>
      </c>
      <c r="D171" s="302"/>
      <c r="E171" s="302"/>
      <c r="F171" s="323" t="s">
        <v>2462</v>
      </c>
      <c r="G171" s="302"/>
      <c r="H171" s="302" t="s">
        <v>2528</v>
      </c>
      <c r="I171" s="302" t="s">
        <v>2472</v>
      </c>
      <c r="J171" s="302"/>
      <c r="K171" s="345"/>
    </row>
    <row r="172" spans="2:11" ht="15" customHeight="1" x14ac:dyDescent="0.3">
      <c r="B172" s="324"/>
      <c r="C172" s="302" t="s">
        <v>2481</v>
      </c>
      <c r="D172" s="302"/>
      <c r="E172" s="302"/>
      <c r="F172" s="323" t="s">
        <v>2468</v>
      </c>
      <c r="G172" s="302"/>
      <c r="H172" s="302" t="s">
        <v>2528</v>
      </c>
      <c r="I172" s="302" t="s">
        <v>2464</v>
      </c>
      <c r="J172" s="302">
        <v>50</v>
      </c>
      <c r="K172" s="345"/>
    </row>
    <row r="173" spans="2:11" ht="15" customHeight="1" x14ac:dyDescent="0.3">
      <c r="B173" s="324"/>
      <c r="C173" s="302" t="s">
        <v>2489</v>
      </c>
      <c r="D173" s="302"/>
      <c r="E173" s="302"/>
      <c r="F173" s="323" t="s">
        <v>2468</v>
      </c>
      <c r="G173" s="302"/>
      <c r="H173" s="302" t="s">
        <v>2528</v>
      </c>
      <c r="I173" s="302" t="s">
        <v>2464</v>
      </c>
      <c r="J173" s="302">
        <v>50</v>
      </c>
      <c r="K173" s="345"/>
    </row>
    <row r="174" spans="2:11" ht="15" customHeight="1" x14ac:dyDescent="0.3">
      <c r="B174" s="324"/>
      <c r="C174" s="302" t="s">
        <v>2487</v>
      </c>
      <c r="D174" s="302"/>
      <c r="E174" s="302"/>
      <c r="F174" s="323" t="s">
        <v>2468</v>
      </c>
      <c r="G174" s="302"/>
      <c r="H174" s="302" t="s">
        <v>2528</v>
      </c>
      <c r="I174" s="302" t="s">
        <v>2464</v>
      </c>
      <c r="J174" s="302">
        <v>50</v>
      </c>
      <c r="K174" s="345"/>
    </row>
    <row r="175" spans="2:11" ht="15" customHeight="1" x14ac:dyDescent="0.3">
      <c r="B175" s="324"/>
      <c r="C175" s="302" t="s">
        <v>239</v>
      </c>
      <c r="D175" s="302"/>
      <c r="E175" s="302"/>
      <c r="F175" s="323" t="s">
        <v>2462</v>
      </c>
      <c r="G175" s="302"/>
      <c r="H175" s="302" t="s">
        <v>2529</v>
      </c>
      <c r="I175" s="302" t="s">
        <v>2530</v>
      </c>
      <c r="J175" s="302"/>
      <c r="K175" s="345"/>
    </row>
    <row r="176" spans="2:11" ht="15" customHeight="1" x14ac:dyDescent="0.3">
      <c r="B176" s="324"/>
      <c r="C176" s="302" t="s">
        <v>57</v>
      </c>
      <c r="D176" s="302"/>
      <c r="E176" s="302"/>
      <c r="F176" s="323" t="s">
        <v>2462</v>
      </c>
      <c r="G176" s="302"/>
      <c r="H176" s="302" t="s">
        <v>2531</v>
      </c>
      <c r="I176" s="302" t="s">
        <v>2532</v>
      </c>
      <c r="J176" s="302">
        <v>1</v>
      </c>
      <c r="K176" s="345"/>
    </row>
    <row r="177" spans="2:11" ht="15" customHeight="1" x14ac:dyDescent="0.3">
      <c r="B177" s="324"/>
      <c r="C177" s="302" t="s">
        <v>53</v>
      </c>
      <c r="D177" s="302"/>
      <c r="E177" s="302"/>
      <c r="F177" s="323" t="s">
        <v>2462</v>
      </c>
      <c r="G177" s="302"/>
      <c r="H177" s="302" t="s">
        <v>2533</v>
      </c>
      <c r="I177" s="302" t="s">
        <v>2464</v>
      </c>
      <c r="J177" s="302">
        <v>20</v>
      </c>
      <c r="K177" s="345"/>
    </row>
    <row r="178" spans="2:11" ht="15" customHeight="1" x14ac:dyDescent="0.3">
      <c r="B178" s="324"/>
      <c r="C178" s="302" t="s">
        <v>240</v>
      </c>
      <c r="D178" s="302"/>
      <c r="E178" s="302"/>
      <c r="F178" s="323" t="s">
        <v>2462</v>
      </c>
      <c r="G178" s="302"/>
      <c r="H178" s="302" t="s">
        <v>2534</v>
      </c>
      <c r="I178" s="302" t="s">
        <v>2464</v>
      </c>
      <c r="J178" s="302">
        <v>255</v>
      </c>
      <c r="K178" s="345"/>
    </row>
    <row r="179" spans="2:11" ht="15" customHeight="1" x14ac:dyDescent="0.3">
      <c r="B179" s="324"/>
      <c r="C179" s="302" t="s">
        <v>241</v>
      </c>
      <c r="D179" s="302"/>
      <c r="E179" s="302"/>
      <c r="F179" s="323" t="s">
        <v>2462</v>
      </c>
      <c r="G179" s="302"/>
      <c r="H179" s="302" t="s">
        <v>2427</v>
      </c>
      <c r="I179" s="302" t="s">
        <v>2464</v>
      </c>
      <c r="J179" s="302">
        <v>10</v>
      </c>
      <c r="K179" s="345"/>
    </row>
    <row r="180" spans="2:11" ht="15" customHeight="1" x14ac:dyDescent="0.3">
      <c r="B180" s="324"/>
      <c r="C180" s="302" t="s">
        <v>242</v>
      </c>
      <c r="D180" s="302"/>
      <c r="E180" s="302"/>
      <c r="F180" s="323" t="s">
        <v>2462</v>
      </c>
      <c r="G180" s="302"/>
      <c r="H180" s="302" t="s">
        <v>2535</v>
      </c>
      <c r="I180" s="302" t="s">
        <v>2496</v>
      </c>
      <c r="J180" s="302"/>
      <c r="K180" s="345"/>
    </row>
    <row r="181" spans="2:11" ht="15" customHeight="1" x14ac:dyDescent="0.3">
      <c r="B181" s="324"/>
      <c r="C181" s="302" t="s">
        <v>2536</v>
      </c>
      <c r="D181" s="302"/>
      <c r="E181" s="302"/>
      <c r="F181" s="323" t="s">
        <v>2462</v>
      </c>
      <c r="G181" s="302"/>
      <c r="H181" s="302" t="s">
        <v>2537</v>
      </c>
      <c r="I181" s="302" t="s">
        <v>2496</v>
      </c>
      <c r="J181" s="302"/>
      <c r="K181" s="345"/>
    </row>
    <row r="182" spans="2:11" ht="15" customHeight="1" x14ac:dyDescent="0.3">
      <c r="B182" s="324"/>
      <c r="C182" s="302" t="s">
        <v>2525</v>
      </c>
      <c r="D182" s="302"/>
      <c r="E182" s="302"/>
      <c r="F182" s="323" t="s">
        <v>2462</v>
      </c>
      <c r="G182" s="302"/>
      <c r="H182" s="302" t="s">
        <v>2538</v>
      </c>
      <c r="I182" s="302" t="s">
        <v>2496</v>
      </c>
      <c r="J182" s="302"/>
      <c r="K182" s="345"/>
    </row>
    <row r="183" spans="2:11" ht="15" customHeight="1" x14ac:dyDescent="0.3">
      <c r="B183" s="324"/>
      <c r="C183" s="302" t="s">
        <v>244</v>
      </c>
      <c r="D183" s="302"/>
      <c r="E183" s="302"/>
      <c r="F183" s="323" t="s">
        <v>2468</v>
      </c>
      <c r="G183" s="302"/>
      <c r="H183" s="302" t="s">
        <v>2539</v>
      </c>
      <c r="I183" s="302" t="s">
        <v>2464</v>
      </c>
      <c r="J183" s="302">
        <v>50</v>
      </c>
      <c r="K183" s="345"/>
    </row>
    <row r="184" spans="2:11" ht="15" customHeight="1" x14ac:dyDescent="0.3">
      <c r="B184" s="324"/>
      <c r="C184" s="302" t="s">
        <v>2540</v>
      </c>
      <c r="D184" s="302"/>
      <c r="E184" s="302"/>
      <c r="F184" s="323" t="s">
        <v>2468</v>
      </c>
      <c r="G184" s="302"/>
      <c r="H184" s="302" t="s">
        <v>2541</v>
      </c>
      <c r="I184" s="302" t="s">
        <v>2542</v>
      </c>
      <c r="J184" s="302"/>
      <c r="K184" s="345"/>
    </row>
    <row r="185" spans="2:11" ht="15" customHeight="1" x14ac:dyDescent="0.3">
      <c r="B185" s="324"/>
      <c r="C185" s="302" t="s">
        <v>2543</v>
      </c>
      <c r="D185" s="302"/>
      <c r="E185" s="302"/>
      <c r="F185" s="323" t="s">
        <v>2468</v>
      </c>
      <c r="G185" s="302"/>
      <c r="H185" s="302" t="s">
        <v>2544</v>
      </c>
      <c r="I185" s="302" t="s">
        <v>2542</v>
      </c>
      <c r="J185" s="302"/>
      <c r="K185" s="345"/>
    </row>
    <row r="186" spans="2:11" ht="15" customHeight="1" x14ac:dyDescent="0.3">
      <c r="B186" s="324"/>
      <c r="C186" s="302" t="s">
        <v>2545</v>
      </c>
      <c r="D186" s="302"/>
      <c r="E186" s="302"/>
      <c r="F186" s="323" t="s">
        <v>2468</v>
      </c>
      <c r="G186" s="302"/>
      <c r="H186" s="302" t="s">
        <v>2546</v>
      </c>
      <c r="I186" s="302" t="s">
        <v>2542</v>
      </c>
      <c r="J186" s="302"/>
      <c r="K186" s="345"/>
    </row>
    <row r="187" spans="2:11" ht="15" customHeight="1" x14ac:dyDescent="0.3">
      <c r="B187" s="324"/>
      <c r="C187" s="357" t="s">
        <v>2547</v>
      </c>
      <c r="D187" s="302"/>
      <c r="E187" s="302"/>
      <c r="F187" s="323" t="s">
        <v>2468</v>
      </c>
      <c r="G187" s="302"/>
      <c r="H187" s="302" t="s">
        <v>2548</v>
      </c>
      <c r="I187" s="302" t="s">
        <v>2549</v>
      </c>
      <c r="J187" s="358" t="s">
        <v>2550</v>
      </c>
      <c r="K187" s="345"/>
    </row>
    <row r="188" spans="2:11" ht="15" customHeight="1" x14ac:dyDescent="0.3">
      <c r="B188" s="324"/>
      <c r="C188" s="308" t="s">
        <v>42</v>
      </c>
      <c r="D188" s="302"/>
      <c r="E188" s="302"/>
      <c r="F188" s="323" t="s">
        <v>2462</v>
      </c>
      <c r="G188" s="302"/>
      <c r="H188" s="299" t="s">
        <v>2551</v>
      </c>
      <c r="I188" s="302" t="s">
        <v>2552</v>
      </c>
      <c r="J188" s="302"/>
      <c r="K188" s="345"/>
    </row>
    <row r="189" spans="2:11" ht="15" customHeight="1" x14ac:dyDescent="0.3">
      <c r="B189" s="324"/>
      <c r="C189" s="308" t="s">
        <v>2553</v>
      </c>
      <c r="D189" s="302"/>
      <c r="E189" s="302"/>
      <c r="F189" s="323" t="s">
        <v>2462</v>
      </c>
      <c r="G189" s="302"/>
      <c r="H189" s="302" t="s">
        <v>2554</v>
      </c>
      <c r="I189" s="302" t="s">
        <v>2496</v>
      </c>
      <c r="J189" s="302"/>
      <c r="K189" s="345"/>
    </row>
    <row r="190" spans="2:11" ht="15" customHeight="1" x14ac:dyDescent="0.3">
      <c r="B190" s="324"/>
      <c r="C190" s="308" t="s">
        <v>2555</v>
      </c>
      <c r="D190" s="302"/>
      <c r="E190" s="302"/>
      <c r="F190" s="323" t="s">
        <v>2462</v>
      </c>
      <c r="G190" s="302"/>
      <c r="H190" s="302" t="s">
        <v>2556</v>
      </c>
      <c r="I190" s="302" t="s">
        <v>2496</v>
      </c>
      <c r="J190" s="302"/>
      <c r="K190" s="345"/>
    </row>
    <row r="191" spans="2:11" ht="15" customHeight="1" x14ac:dyDescent="0.3">
      <c r="B191" s="324"/>
      <c r="C191" s="308" t="s">
        <v>2557</v>
      </c>
      <c r="D191" s="302"/>
      <c r="E191" s="302"/>
      <c r="F191" s="323" t="s">
        <v>2468</v>
      </c>
      <c r="G191" s="302"/>
      <c r="H191" s="302" t="s">
        <v>2558</v>
      </c>
      <c r="I191" s="302" t="s">
        <v>2496</v>
      </c>
      <c r="J191" s="302"/>
      <c r="K191" s="345"/>
    </row>
    <row r="192" spans="2:11" ht="15" customHeight="1" x14ac:dyDescent="0.3">
      <c r="B192" s="351"/>
      <c r="C192" s="359"/>
      <c r="D192" s="333"/>
      <c r="E192" s="333"/>
      <c r="F192" s="333"/>
      <c r="G192" s="333"/>
      <c r="H192" s="333"/>
      <c r="I192" s="333"/>
      <c r="J192" s="333"/>
      <c r="K192" s="352"/>
    </row>
    <row r="193" spans="2:11" ht="18.75" customHeight="1" x14ac:dyDescent="0.3">
      <c r="B193" s="299"/>
      <c r="C193" s="302"/>
      <c r="D193" s="302"/>
      <c r="E193" s="302"/>
      <c r="F193" s="323"/>
      <c r="G193" s="302"/>
      <c r="H193" s="302"/>
      <c r="I193" s="302"/>
      <c r="J193" s="302"/>
      <c r="K193" s="299"/>
    </row>
    <row r="194" spans="2:11" ht="18.75" customHeight="1" x14ac:dyDescent="0.3">
      <c r="B194" s="299"/>
      <c r="C194" s="302"/>
      <c r="D194" s="302"/>
      <c r="E194" s="302"/>
      <c r="F194" s="323"/>
      <c r="G194" s="302"/>
      <c r="H194" s="302"/>
      <c r="I194" s="302"/>
      <c r="J194" s="302"/>
      <c r="K194" s="299"/>
    </row>
    <row r="195" spans="2:11" ht="18.75" customHeight="1" x14ac:dyDescent="0.3">
      <c r="B195" s="309"/>
      <c r="C195" s="309"/>
      <c r="D195" s="309"/>
      <c r="E195" s="309"/>
      <c r="F195" s="309"/>
      <c r="G195" s="309"/>
      <c r="H195" s="309"/>
      <c r="I195" s="309"/>
      <c r="J195" s="309"/>
      <c r="K195" s="309"/>
    </row>
    <row r="196" spans="2:11" x14ac:dyDescent="0.3">
      <c r="B196" s="286"/>
      <c r="C196" s="287"/>
      <c r="D196" s="287"/>
      <c r="E196" s="287"/>
      <c r="F196" s="287"/>
      <c r="G196" s="287"/>
      <c r="H196" s="287"/>
      <c r="I196" s="287"/>
      <c r="J196" s="287"/>
      <c r="K196" s="288"/>
    </row>
    <row r="197" spans="2:11" ht="21" x14ac:dyDescent="0.3">
      <c r="B197" s="289"/>
      <c r="C197" s="290" t="s">
        <v>2559</v>
      </c>
      <c r="D197" s="290"/>
      <c r="E197" s="290"/>
      <c r="F197" s="290"/>
      <c r="G197" s="290"/>
      <c r="H197" s="290"/>
      <c r="I197" s="290"/>
      <c r="J197" s="290"/>
      <c r="K197" s="291"/>
    </row>
    <row r="198" spans="2:11" ht="25.5" customHeight="1" x14ac:dyDescent="0.3">
      <c r="B198" s="289"/>
      <c r="C198" s="360" t="s">
        <v>2560</v>
      </c>
      <c r="D198" s="360"/>
      <c r="E198" s="360"/>
      <c r="F198" s="360" t="s">
        <v>2561</v>
      </c>
      <c r="G198" s="361"/>
      <c r="H198" s="362" t="s">
        <v>2562</v>
      </c>
      <c r="I198" s="362"/>
      <c r="J198" s="362"/>
      <c r="K198" s="291"/>
    </row>
    <row r="199" spans="2:11" ht="5.25" customHeight="1" x14ac:dyDescent="0.3">
      <c r="B199" s="324"/>
      <c r="C199" s="321"/>
      <c r="D199" s="321"/>
      <c r="E199" s="321"/>
      <c r="F199" s="321"/>
      <c r="G199" s="302"/>
      <c r="H199" s="321"/>
      <c r="I199" s="321"/>
      <c r="J199" s="321"/>
      <c r="K199" s="345"/>
    </row>
    <row r="200" spans="2:11" ht="15" customHeight="1" x14ac:dyDescent="0.3">
      <c r="B200" s="324"/>
      <c r="C200" s="302" t="s">
        <v>2552</v>
      </c>
      <c r="D200" s="302"/>
      <c r="E200" s="302"/>
      <c r="F200" s="323" t="s">
        <v>43</v>
      </c>
      <c r="G200" s="302"/>
      <c r="H200" s="363" t="s">
        <v>2563</v>
      </c>
      <c r="I200" s="363"/>
      <c r="J200" s="363"/>
      <c r="K200" s="345"/>
    </row>
    <row r="201" spans="2:11" ht="15" customHeight="1" x14ac:dyDescent="0.3">
      <c r="B201" s="324"/>
      <c r="C201" s="330"/>
      <c r="D201" s="302"/>
      <c r="E201" s="302"/>
      <c r="F201" s="323" t="s">
        <v>44</v>
      </c>
      <c r="G201" s="302"/>
      <c r="H201" s="363" t="s">
        <v>2564</v>
      </c>
      <c r="I201" s="363"/>
      <c r="J201" s="363"/>
      <c r="K201" s="345"/>
    </row>
    <row r="202" spans="2:11" ht="15" customHeight="1" x14ac:dyDescent="0.3">
      <c r="B202" s="324"/>
      <c r="C202" s="330"/>
      <c r="D202" s="302"/>
      <c r="E202" s="302"/>
      <c r="F202" s="323" t="s">
        <v>47</v>
      </c>
      <c r="G202" s="302"/>
      <c r="H202" s="363" t="s">
        <v>2565</v>
      </c>
      <c r="I202" s="363"/>
      <c r="J202" s="363"/>
      <c r="K202" s="345"/>
    </row>
    <row r="203" spans="2:11" ht="15" customHeight="1" x14ac:dyDescent="0.3">
      <c r="B203" s="324"/>
      <c r="C203" s="302"/>
      <c r="D203" s="302"/>
      <c r="E203" s="302"/>
      <c r="F203" s="323" t="s">
        <v>45</v>
      </c>
      <c r="G203" s="302"/>
      <c r="H203" s="363" t="s">
        <v>2566</v>
      </c>
      <c r="I203" s="363"/>
      <c r="J203" s="363"/>
      <c r="K203" s="345"/>
    </row>
    <row r="204" spans="2:11" ht="15" customHeight="1" x14ac:dyDescent="0.3">
      <c r="B204" s="324"/>
      <c r="C204" s="302"/>
      <c r="D204" s="302"/>
      <c r="E204" s="302"/>
      <c r="F204" s="323" t="s">
        <v>46</v>
      </c>
      <c r="G204" s="302"/>
      <c r="H204" s="363" t="s">
        <v>2567</v>
      </c>
      <c r="I204" s="363"/>
      <c r="J204" s="363"/>
      <c r="K204" s="345"/>
    </row>
    <row r="205" spans="2:11" ht="15" customHeight="1" x14ac:dyDescent="0.3">
      <c r="B205" s="324"/>
      <c r="C205" s="302"/>
      <c r="D205" s="302"/>
      <c r="E205" s="302"/>
      <c r="F205" s="323"/>
      <c r="G205" s="302"/>
      <c r="H205" s="302"/>
      <c r="I205" s="302"/>
      <c r="J205" s="302"/>
      <c r="K205" s="345"/>
    </row>
    <row r="206" spans="2:11" ht="15" customHeight="1" x14ac:dyDescent="0.3">
      <c r="B206" s="324"/>
      <c r="C206" s="302" t="s">
        <v>2508</v>
      </c>
      <c r="D206" s="302"/>
      <c r="E206" s="302"/>
      <c r="F206" s="323" t="s">
        <v>77</v>
      </c>
      <c r="G206" s="302"/>
      <c r="H206" s="363" t="s">
        <v>2568</v>
      </c>
      <c r="I206" s="363"/>
      <c r="J206" s="363"/>
      <c r="K206" s="345"/>
    </row>
    <row r="207" spans="2:11" ht="15" customHeight="1" x14ac:dyDescent="0.3">
      <c r="B207" s="324"/>
      <c r="C207" s="330"/>
      <c r="D207" s="302"/>
      <c r="E207" s="302"/>
      <c r="F207" s="323" t="s">
        <v>2405</v>
      </c>
      <c r="G207" s="302"/>
      <c r="H207" s="363" t="s">
        <v>2406</v>
      </c>
      <c r="I207" s="363"/>
      <c r="J207" s="363"/>
      <c r="K207" s="345"/>
    </row>
    <row r="208" spans="2:11" ht="15" customHeight="1" x14ac:dyDescent="0.3">
      <c r="B208" s="324"/>
      <c r="C208" s="302"/>
      <c r="D208" s="302"/>
      <c r="E208" s="302"/>
      <c r="F208" s="323" t="s">
        <v>2403</v>
      </c>
      <c r="G208" s="302"/>
      <c r="H208" s="363" t="s">
        <v>2569</v>
      </c>
      <c r="I208" s="363"/>
      <c r="J208" s="363"/>
      <c r="K208" s="345"/>
    </row>
    <row r="209" spans="2:11" ht="15" customHeight="1" x14ac:dyDescent="0.3">
      <c r="B209" s="364"/>
      <c r="C209" s="330"/>
      <c r="D209" s="330"/>
      <c r="E209" s="330"/>
      <c r="F209" s="323" t="s">
        <v>2407</v>
      </c>
      <c r="G209" s="308"/>
      <c r="H209" s="365" t="s">
        <v>2408</v>
      </c>
      <c r="I209" s="365"/>
      <c r="J209" s="365"/>
      <c r="K209" s="366"/>
    </row>
    <row r="210" spans="2:11" ht="15" customHeight="1" x14ac:dyDescent="0.3">
      <c r="B210" s="364"/>
      <c r="C210" s="330"/>
      <c r="D210" s="330"/>
      <c r="E210" s="330"/>
      <c r="F210" s="323" t="s">
        <v>2409</v>
      </c>
      <c r="G210" s="308"/>
      <c r="H210" s="365" t="s">
        <v>2382</v>
      </c>
      <c r="I210" s="365"/>
      <c r="J210" s="365"/>
      <c r="K210" s="366"/>
    </row>
    <row r="211" spans="2:11" ht="15" customHeight="1" x14ac:dyDescent="0.3">
      <c r="B211" s="364"/>
      <c r="C211" s="330"/>
      <c r="D211" s="330"/>
      <c r="E211" s="330"/>
      <c r="F211" s="367"/>
      <c r="G211" s="308"/>
      <c r="H211" s="368"/>
      <c r="I211" s="368"/>
      <c r="J211" s="368"/>
      <c r="K211" s="366"/>
    </row>
    <row r="212" spans="2:11" ht="15" customHeight="1" x14ac:dyDescent="0.3">
      <c r="B212" s="364"/>
      <c r="C212" s="302" t="s">
        <v>2532</v>
      </c>
      <c r="D212" s="330"/>
      <c r="E212" s="330"/>
      <c r="F212" s="323">
        <v>1</v>
      </c>
      <c r="G212" s="308"/>
      <c r="H212" s="365" t="s">
        <v>2570</v>
      </c>
      <c r="I212" s="365"/>
      <c r="J212" s="365"/>
      <c r="K212" s="366"/>
    </row>
    <row r="213" spans="2:11" ht="15" customHeight="1" x14ac:dyDescent="0.3">
      <c r="B213" s="364"/>
      <c r="C213" s="330"/>
      <c r="D213" s="330"/>
      <c r="E213" s="330"/>
      <c r="F213" s="323">
        <v>2</v>
      </c>
      <c r="G213" s="308"/>
      <c r="H213" s="365" t="s">
        <v>2571</v>
      </c>
      <c r="I213" s="365"/>
      <c r="J213" s="365"/>
      <c r="K213" s="366"/>
    </row>
    <row r="214" spans="2:11" ht="15" customHeight="1" x14ac:dyDescent="0.3">
      <c r="B214" s="364"/>
      <c r="C214" s="330"/>
      <c r="D214" s="330"/>
      <c r="E214" s="330"/>
      <c r="F214" s="323">
        <v>3</v>
      </c>
      <c r="G214" s="308"/>
      <c r="H214" s="365" t="s">
        <v>2572</v>
      </c>
      <c r="I214" s="365"/>
      <c r="J214" s="365"/>
      <c r="K214" s="366"/>
    </row>
    <row r="215" spans="2:11" ht="15" customHeight="1" x14ac:dyDescent="0.3">
      <c r="B215" s="364"/>
      <c r="C215" s="330"/>
      <c r="D215" s="330"/>
      <c r="E215" s="330"/>
      <c r="F215" s="323">
        <v>4</v>
      </c>
      <c r="G215" s="308"/>
      <c r="H215" s="365" t="s">
        <v>2573</v>
      </c>
      <c r="I215" s="365"/>
      <c r="J215" s="365"/>
      <c r="K215" s="366"/>
    </row>
    <row r="216" spans="2:11" ht="12.75" customHeight="1" x14ac:dyDescent="0.3">
      <c r="B216" s="369"/>
      <c r="C216" s="370"/>
      <c r="D216" s="370"/>
      <c r="E216" s="370"/>
      <c r="F216" s="370"/>
      <c r="G216" s="370"/>
      <c r="H216" s="370"/>
      <c r="I216" s="370"/>
      <c r="J216" s="370"/>
      <c r="K216" s="371"/>
    </row>
  </sheetData>
  <mergeCells count="77">
    <mergeCell ref="H210:J210"/>
    <mergeCell ref="H212:J212"/>
    <mergeCell ref="H213:J213"/>
    <mergeCell ref="H214:J214"/>
    <mergeCell ref="H215:J215"/>
    <mergeCell ref="H203:J203"/>
    <mergeCell ref="H204:J204"/>
    <mergeCell ref="H206:J206"/>
    <mergeCell ref="H207:J207"/>
    <mergeCell ref="H208:J208"/>
    <mergeCell ref="H209:J209"/>
    <mergeCell ref="C163:J163"/>
    <mergeCell ref="C197:J197"/>
    <mergeCell ref="H198:J198"/>
    <mergeCell ref="H200:J200"/>
    <mergeCell ref="H201:J201"/>
    <mergeCell ref="H202:J202"/>
    <mergeCell ref="D67:J67"/>
    <mergeCell ref="D68:J68"/>
    <mergeCell ref="C73:J73"/>
    <mergeCell ref="C100:J100"/>
    <mergeCell ref="C120:J120"/>
    <mergeCell ref="C145:J145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E46:J46"/>
    <mergeCell ref="E47:J47"/>
    <mergeCell ref="E48:J48"/>
    <mergeCell ref="D49:J49"/>
    <mergeCell ref="C50:J50"/>
    <mergeCell ref="C52:J52"/>
    <mergeCell ref="G39:J39"/>
    <mergeCell ref="G40:J40"/>
    <mergeCell ref="G41:J41"/>
    <mergeCell ref="G42:J42"/>
    <mergeCell ref="G43:J43"/>
    <mergeCell ref="D45:J45"/>
    <mergeCell ref="D33:J33"/>
    <mergeCell ref="G34:J34"/>
    <mergeCell ref="G35:J35"/>
    <mergeCell ref="G36:J36"/>
    <mergeCell ref="G37:J37"/>
    <mergeCell ref="G38:J38"/>
    <mergeCell ref="D25:J25"/>
    <mergeCell ref="D26:J26"/>
    <mergeCell ref="D28:J28"/>
    <mergeCell ref="D29:J29"/>
    <mergeCell ref="D31:J31"/>
    <mergeCell ref="D32:J32"/>
    <mergeCell ref="F18:J18"/>
    <mergeCell ref="F19:J19"/>
    <mergeCell ref="F20:J20"/>
    <mergeCell ref="F21:J21"/>
    <mergeCell ref="C23:J23"/>
    <mergeCell ref="C24:J24"/>
    <mergeCell ref="D11:J11"/>
    <mergeCell ref="D13:J13"/>
    <mergeCell ref="D14:J14"/>
    <mergeCell ref="D15:J15"/>
    <mergeCell ref="F16:J16"/>
    <mergeCell ref="F17:J17"/>
    <mergeCell ref="C3:J3"/>
    <mergeCell ref="C4:J4"/>
    <mergeCell ref="C6:J6"/>
    <mergeCell ref="C7:J7"/>
    <mergeCell ref="C9:J9"/>
    <mergeCell ref="D10:J10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1 - SO 01 - novostavba pa...</vt:lpstr>
      <vt:lpstr>2 - SO 01 - ÚT,VZT,EL,Mar</vt:lpstr>
      <vt:lpstr>3 - ZTI</vt:lpstr>
      <vt:lpstr>4 - Venkovní rozvody vody...</vt:lpstr>
      <vt:lpstr>5 - Vedlejší náklady</vt:lpstr>
      <vt:lpstr>Pokyny pro vyplnění</vt:lpstr>
      <vt:lpstr>'1 - SO 01 - novostavba pa...'!Názvy_tisku</vt:lpstr>
      <vt:lpstr>'2 - SO 01 - ÚT,VZT,EL,Mar'!Názvy_tisku</vt:lpstr>
      <vt:lpstr>'3 - ZTI'!Názvy_tisku</vt:lpstr>
      <vt:lpstr>'4 - Venkovní rozvody vody...'!Názvy_tisku</vt:lpstr>
      <vt:lpstr>'5 - Vedlejší náklady'!Názvy_tisku</vt:lpstr>
      <vt:lpstr>'Rekapitulace stavby'!Názvy_tisku</vt:lpstr>
      <vt:lpstr>'1 - SO 01 - novostavba pa...'!Oblast_tisku</vt:lpstr>
      <vt:lpstr>'2 - SO 01 - ÚT,VZT,EL,Mar'!Oblast_tisku</vt:lpstr>
      <vt:lpstr>'3 - ZTI'!Oblast_tisku</vt:lpstr>
      <vt:lpstr>'4 - Venkovní rozvody vody...'!Oblast_tisku</vt:lpstr>
      <vt:lpstr>'5 - Vedlejší náklady'!Oblast_tisku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Svehla</cp:lastModifiedBy>
  <dcterms:created xsi:type="dcterms:W3CDTF">2017-07-04T11:23:18Z</dcterms:created>
  <dcterms:modified xsi:type="dcterms:W3CDTF">2017-07-04T11:23:53Z</dcterms:modified>
</cp:coreProperties>
</file>